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Zabezpečení plynové ..." sheetId="2" r:id="rId2"/>
    <sheet name="02 - VRN - Vedlejší rozpo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Zabezpečení plynové ...'!$C$132:$K$251</definedName>
    <definedName name="_xlnm.Print_Area" localSheetId="1">'01 - Zabezpečení plynové ...'!$C$4:$J$76,'01 - Zabezpečení plynové ...'!$C$82:$J$114,'01 - Zabezpečení plynové ...'!$C$120:$K$251</definedName>
    <definedName name="_xlnm.Print_Titles" localSheetId="1">'01 - Zabezpečení plynové ...'!$132:$132</definedName>
    <definedName name="_xlnm._FilterDatabase" localSheetId="2" hidden="1">'02 - VRN - Vedlejší rozpo...'!$C$118:$K$127</definedName>
    <definedName name="_xlnm.Print_Area" localSheetId="2">'02 - VRN - Vedlejší rozpo...'!$C$4:$J$76,'02 - VRN - Vedlejší rozpo...'!$C$82:$J$100,'02 - VRN - Vedlejší rozpo...'!$C$106:$K$127</definedName>
    <definedName name="_xlnm.Print_Titles" localSheetId="2">'02 - VRN - Vedlejší rozpo...'!$118:$118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6"/>
  <c r="BH126"/>
  <c r="BG126"/>
  <c r="BF126"/>
  <c r="T126"/>
  <c r="T125"/>
  <c r="R126"/>
  <c r="R125"/>
  <c r="P126"/>
  <c r="P125"/>
  <c r="BI124"/>
  <c r="BH124"/>
  <c r="BG124"/>
  <c r="BF124"/>
  <c r="T124"/>
  <c r="T123"/>
  <c r="R124"/>
  <c r="R123"/>
  <c r="P124"/>
  <c r="P123"/>
  <c r="BI121"/>
  <c r="BH121"/>
  <c r="BG121"/>
  <c r="BF121"/>
  <c r="T121"/>
  <c r="T120"/>
  <c r="T119"/>
  <c r="R121"/>
  <c r="R120"/>
  <c r="R119"/>
  <c r="P121"/>
  <c r="P120"/>
  <c r="P119"/>
  <c i="1" r="AU96"/>
  <c i="3" r="J115"/>
  <c r="F113"/>
  <c r="E111"/>
  <c r="J91"/>
  <c r="F89"/>
  <c r="E87"/>
  <c r="J24"/>
  <c r="E24"/>
  <c r="J116"/>
  <c r="J23"/>
  <c r="J18"/>
  <c r="E18"/>
  <c r="F116"/>
  <c r="J17"/>
  <c r="J15"/>
  <c r="E15"/>
  <c r="F91"/>
  <c r="J14"/>
  <c r="J12"/>
  <c r="J113"/>
  <c r="E7"/>
  <c r="E109"/>
  <c i="2" r="J37"/>
  <c r="J36"/>
  <c i="1" r="AY95"/>
  <c i="2" r="J35"/>
  <c i="1" r="AX95"/>
  <c i="2" r="BI250"/>
  <c r="BH250"/>
  <c r="BG250"/>
  <c r="BF250"/>
  <c r="T250"/>
  <c r="T249"/>
  <c r="R250"/>
  <c r="R249"/>
  <c r="P250"/>
  <c r="P249"/>
  <c r="BI247"/>
  <c r="BH247"/>
  <c r="BG247"/>
  <c r="BF247"/>
  <c r="T247"/>
  <c r="T246"/>
  <c r="T245"/>
  <c r="R247"/>
  <c r="R246"/>
  <c r="R245"/>
  <c r="P247"/>
  <c r="P246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T213"/>
  <c r="R214"/>
  <c r="R213"/>
  <c r="P214"/>
  <c r="P213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J129"/>
  <c r="F127"/>
  <c r="E125"/>
  <c r="J91"/>
  <c r="F89"/>
  <c r="E87"/>
  <c r="J24"/>
  <c r="E24"/>
  <c r="J92"/>
  <c r="J23"/>
  <c r="J18"/>
  <c r="E18"/>
  <c r="F92"/>
  <c r="J17"/>
  <c r="J15"/>
  <c r="E15"/>
  <c r="F129"/>
  <c r="J14"/>
  <c r="J12"/>
  <c r="J127"/>
  <c r="E7"/>
  <c r="E85"/>
  <c i="1" r="L90"/>
  <c r="AM90"/>
  <c r="AM89"/>
  <c r="L89"/>
  <c r="AM87"/>
  <c r="L87"/>
  <c r="L85"/>
  <c r="L84"/>
  <c i="2" r="J247"/>
  <c r="J230"/>
  <c r="BK191"/>
  <c r="BK153"/>
  <c r="BK138"/>
  <c r="J250"/>
  <c r="J221"/>
  <c r="J179"/>
  <c r="J160"/>
  <c r="BK148"/>
  <c r="BK196"/>
  <c r="J186"/>
  <c r="BK166"/>
  <c r="J157"/>
  <c r="BK143"/>
  <c r="BK239"/>
  <c r="BK235"/>
  <c r="J227"/>
  <c r="J224"/>
  <c r="BK219"/>
  <c r="J206"/>
  <c r="BK182"/>
  <c r="J167"/>
  <c r="BK155"/>
  <c r="BK135"/>
  <c r="BK231"/>
  <c r="BK227"/>
  <c r="J219"/>
  <c r="J199"/>
  <c r="BK184"/>
  <c r="J170"/>
  <c r="BK157"/>
  <c r="J137"/>
  <c i="3" r="BK124"/>
  <c i="2" r="BK241"/>
  <c r="J201"/>
  <c r="J161"/>
  <c r="BK139"/>
  <c r="BK250"/>
  <c r="BK232"/>
  <c r="BK211"/>
  <c r="BK167"/>
  <c r="J150"/>
  <c r="BK234"/>
  <c r="J191"/>
  <c r="J172"/>
  <c r="BK160"/>
  <c r="J148"/>
  <c i="1" r="AS94"/>
  <c i="2" r="J223"/>
  <c r="BK209"/>
  <c r="J184"/>
  <c r="J158"/>
  <c r="J144"/>
  <c r="J234"/>
  <c r="J231"/>
  <c r="J228"/>
  <c r="BK224"/>
  <c r="BK206"/>
  <c r="BK179"/>
  <c r="J169"/>
  <c r="BK161"/>
  <c r="J143"/>
  <c i="3" r="BK121"/>
  <c i="2" r="J243"/>
  <c r="J211"/>
  <c r="J176"/>
  <c r="BK145"/>
  <c r="BK137"/>
  <c r="BK247"/>
  <c r="J222"/>
  <c r="J209"/>
  <c r="BK164"/>
  <c r="J151"/>
  <c r="J235"/>
  <c r="BK194"/>
  <c r="J182"/>
  <c r="J163"/>
  <c r="BK151"/>
  <c r="BK140"/>
  <c r="J239"/>
  <c r="J237"/>
  <c r="J226"/>
  <c r="BK222"/>
  <c r="BK214"/>
  <c r="BK204"/>
  <c r="BK172"/>
  <c r="J166"/>
  <c r="J139"/>
  <c r="J233"/>
  <c r="BK230"/>
  <c r="J225"/>
  <c r="J217"/>
  <c r="J196"/>
  <c r="BK176"/>
  <c r="BK163"/>
  <c r="BK144"/>
  <c i="3" r="J126"/>
  <c r="BK126"/>
  <c i="2" r="BK243"/>
  <c r="BK229"/>
  <c r="BK199"/>
  <c r="J141"/>
  <c r="J135"/>
  <c r="BK233"/>
  <c r="J214"/>
  <c r="BK174"/>
  <c r="J155"/>
  <c r="J145"/>
  <c r="BK201"/>
  <c r="BK189"/>
  <c r="BK169"/>
  <c r="BK158"/>
  <c r="BK147"/>
  <c r="J241"/>
  <c r="BK237"/>
  <c r="BK228"/>
  <c r="BK225"/>
  <c r="BK221"/>
  <c r="BK217"/>
  <c r="BK186"/>
  <c r="BK170"/>
  <c r="J147"/>
  <c r="J138"/>
  <c r="J232"/>
  <c r="J229"/>
  <c r="BK223"/>
  <c r="J204"/>
  <c r="J189"/>
  <c r="J174"/>
  <c r="BK150"/>
  <c r="BK141"/>
  <c i="3" r="J124"/>
  <c i="2" r="BK226"/>
  <c r="J194"/>
  <c r="J164"/>
  <c r="J153"/>
  <c r="J140"/>
  <c i="3" r="J121"/>
  <c i="2" l="1" r="P134"/>
  <c r="R154"/>
  <c r="T173"/>
  <c r="BK178"/>
  <c r="J178"/>
  <c r="J101"/>
  <c r="P183"/>
  <c r="T188"/>
  <c r="T193"/>
  <c r="T198"/>
  <c r="T203"/>
  <c r="T208"/>
  <c r="R216"/>
  <c r="T236"/>
  <c r="R134"/>
  <c r="T154"/>
  <c r="P173"/>
  <c r="R178"/>
  <c r="R183"/>
  <c r="P188"/>
  <c r="P193"/>
  <c r="P198"/>
  <c r="BK203"/>
  <c r="J203"/>
  <c r="J106"/>
  <c r="R208"/>
  <c r="BK216"/>
  <c r="J216"/>
  <c r="J109"/>
  <c r="BK236"/>
  <c r="J236"/>
  <c r="J110"/>
  <c r="T134"/>
  <c r="P154"/>
  <c r="BK173"/>
  <c r="J173"/>
  <c r="J99"/>
  <c r="P178"/>
  <c r="BK183"/>
  <c r="J183"/>
  <c r="J102"/>
  <c r="BK188"/>
  <c r="J188"/>
  <c r="J103"/>
  <c r="BK193"/>
  <c r="J193"/>
  <c r="J104"/>
  <c r="BK198"/>
  <c r="J198"/>
  <c r="J105"/>
  <c r="P203"/>
  <c r="BK208"/>
  <c r="J208"/>
  <c r="J107"/>
  <c r="P216"/>
  <c r="P236"/>
  <c r="BK134"/>
  <c r="BK154"/>
  <c r="J154"/>
  <c r="J98"/>
  <c r="R173"/>
  <c r="T178"/>
  <c r="T177"/>
  <c r="T183"/>
  <c r="R188"/>
  <c r="R193"/>
  <c r="R198"/>
  <c r="R203"/>
  <c r="P208"/>
  <c r="T216"/>
  <c r="R236"/>
  <c r="BK246"/>
  <c r="J246"/>
  <c r="J112"/>
  <c r="BK249"/>
  <c r="J249"/>
  <c r="J113"/>
  <c r="BK213"/>
  <c r="J213"/>
  <c r="J108"/>
  <c i="3" r="BK120"/>
  <c r="J120"/>
  <c r="J97"/>
  <c r="BK123"/>
  <c r="J123"/>
  <c r="J98"/>
  <c r="BK125"/>
  <c r="J125"/>
  <c r="J99"/>
  <c i="2" r="J134"/>
  <c r="J97"/>
  <c i="3" r="J89"/>
  <c r="F92"/>
  <c r="F115"/>
  <c r="J92"/>
  <c r="BE121"/>
  <c r="BE126"/>
  <c r="BE124"/>
  <c r="E85"/>
  <c i="2" r="F91"/>
  <c r="BE135"/>
  <c r="BE148"/>
  <c r="BE151"/>
  <c r="BE172"/>
  <c r="BE182"/>
  <c r="BE186"/>
  <c r="BE191"/>
  <c r="BE194"/>
  <c r="BE217"/>
  <c r="BE222"/>
  <c r="BE224"/>
  <c r="BE225"/>
  <c r="BE227"/>
  <c r="BE228"/>
  <c r="BE229"/>
  <c r="BE232"/>
  <c r="BE233"/>
  <c r="BE247"/>
  <c r="J89"/>
  <c r="F130"/>
  <c r="BE137"/>
  <c r="BE143"/>
  <c r="BE150"/>
  <c r="BE157"/>
  <c r="BE160"/>
  <c r="BE164"/>
  <c r="BE169"/>
  <c r="BE174"/>
  <c r="BE211"/>
  <c r="BE219"/>
  <c r="BE221"/>
  <c r="BE223"/>
  <c r="BE226"/>
  <c r="BE230"/>
  <c r="BE235"/>
  <c r="BE237"/>
  <c r="BE239"/>
  <c r="BE250"/>
  <c r="E123"/>
  <c r="J130"/>
  <c r="BE141"/>
  <c r="BE145"/>
  <c r="BE155"/>
  <c r="BE161"/>
  <c r="BE170"/>
  <c r="BE179"/>
  <c r="BE184"/>
  <c r="BE199"/>
  <c r="BE204"/>
  <c r="BE234"/>
  <c r="BE138"/>
  <c r="BE139"/>
  <c r="BE147"/>
  <c r="BE153"/>
  <c r="BE158"/>
  <c r="BE166"/>
  <c r="BE176"/>
  <c r="BE201"/>
  <c r="BE206"/>
  <c r="BE214"/>
  <c r="BE231"/>
  <c r="BE140"/>
  <c r="BE144"/>
  <c r="BE163"/>
  <c r="BE167"/>
  <c r="BE189"/>
  <c r="BE196"/>
  <c r="BE209"/>
  <c r="BE241"/>
  <c r="BE243"/>
  <c r="F36"/>
  <c i="1" r="BC95"/>
  <c i="2" r="F35"/>
  <c i="1" r="BB95"/>
  <c i="2" r="F34"/>
  <c i="1" r="BA95"/>
  <c i="2" r="J34"/>
  <c i="1" r="AW95"/>
  <c i="3" r="J34"/>
  <c i="1" r="AW96"/>
  <c i="3" r="F37"/>
  <c i="1" r="BD96"/>
  <c i="3" r="F35"/>
  <c i="1" r="BB96"/>
  <c i="3" r="F36"/>
  <c i="1" r="BC96"/>
  <c i="3" r="F34"/>
  <c i="1" r="BA96"/>
  <c i="2" r="F37"/>
  <c i="1" r="BD95"/>
  <c i="2" l="1" r="T133"/>
  <c r="R177"/>
  <c r="P177"/>
  <c r="R133"/>
  <c r="P133"/>
  <c i="1" r="AU95"/>
  <c i="2" r="BK177"/>
  <c r="J177"/>
  <c r="J100"/>
  <c i="3" r="BK119"/>
  <c r="J119"/>
  <c r="J96"/>
  <c i="2" r="BK245"/>
  <c r="J245"/>
  <c r="J111"/>
  <c i="1" r="AU94"/>
  <c i="2" r="J33"/>
  <c i="1" r="AV95"/>
  <c r="AT95"/>
  <c r="BB94"/>
  <c r="W31"/>
  <c r="BA94"/>
  <c r="W30"/>
  <c i="3" r="F33"/>
  <c i="1" r="AZ96"/>
  <c i="2" r="F33"/>
  <c i="1" r="AZ95"/>
  <c r="BD94"/>
  <c r="W33"/>
  <c r="BC94"/>
  <c r="W32"/>
  <c i="3" r="J33"/>
  <c i="1" r="AV96"/>
  <c r="AT96"/>
  <c i="2" l="1" r="BK133"/>
  <c r="J133"/>
  <c i="3" r="J30"/>
  <c i="1" r="AG96"/>
  <c i="2" r="J30"/>
  <c i="1" r="AG95"/>
  <c r="AZ94"/>
  <c r="W29"/>
  <c r="AY94"/>
  <c r="AW94"/>
  <c r="AK30"/>
  <c r="AX94"/>
  <c i="3" l="1" r="J39"/>
  <c i="2" r="J39"/>
  <c r="J96"/>
  <c i="1" r="AN95"/>
  <c r="AN96"/>
  <c r="AG94"/>
  <c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<sst xmlns="http://schemas.openxmlformats.org/spreadsheetml/2006/main">
  <si>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</si>
  <si>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</si>
  <si>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</si>
  <si>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</si>
  <si>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</si>
  <si>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{497a5a26-7c1f-48c9-8604-64de319339f4}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</si>
  <si>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</si>
  <si>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</si>
  <si>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</si>
  <si>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</si>
  <si>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</si>
  <si>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</si>
  <si>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</si>
  <si>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</si>
  <si>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22-25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</si>
  <si>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</si>
  <si>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</si>
  <si>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budovy 17.listopadu 630/6, Šumperk - -VÝMĚNA KOTLŮ</t>
  </si>
  <si>
    <t>KSO:</t>
  </si>
  <si>
    <t>CC-CZ:</t>
  </si>
  <si>
    <t>Místo:</t>
  </si>
  <si>
    <t>Šumperk</t>
  </si>
  <si>
    <t>Datum:</t>
  </si>
  <si>
    <t>10. 6. 2025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</si>
  <si>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</si>
  <si>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</si>
  <si>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</si>
  <si>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</si>
  <si>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</si>
  <si>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</si>
  <si>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</si>
  <si>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Pavel Matura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</si>
  <si>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</si>
  <si>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</si>
  <si>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</si>
  <si>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</si>
  <si>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</si>
  <si>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</si>
  <si>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</si>
  <si>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</si>
  <si>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</si>
  <si>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</si>
  <si>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</si>
  <si>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</si>
  <si>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</si>
  <si>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</si>
  <si>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</si>
  <si>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</si>
  <si>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</si>
  <si>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</si>
  <si>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</si>
  <si>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</si>
  <si>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</si>
  <si>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</si>
  <si>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</si>
  <si>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</si>
  <si>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</si>
  <si>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</si>
  <si>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</si>
  <si>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</si>
  <si>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</si>
  <si>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</si>
  <si>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</si>
  <si>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</si>
  <si>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</si>
  <si>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</si>
  <si>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</si>
  <si>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</si>
  <si>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</si>
  <si>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</si>
  <si>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</si>
  <si>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</si>
  <si>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</si>
  <si>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</si>
  <si>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</si>
  <si>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</si>
  <si>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</si>
  <si>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</si>
  <si>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</si>
  <si>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</si>
  <si>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</si>
  <si>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Zabezpečení plynové kotelny</t>
  </si>
  <si>
    <t>STA</t>
  </si>
  <si>
    <t>1</t>
  </si>
  <si>
    <t>{1ee90129-416b-436f-9db5-7cde7899f900}</t>
  </si>
  <si>
    <t>2</t>
  </si>
  <si>
    <t>02</t>
  </si>
  <si>
    <t>VRN - Vedlejší rozpočtové náklady</t>
  </si>
  <si>
    <t>{23d7b67a-ae1c-4fe1-8731-ce340624ae10}</t>
  </si>
  <si>
    <t>KRYCÍ LIST SOUPISU PRACÍ</t>
  </si>
  <si>
    <t>Objekt:</t>
  </si>
  <si>
    <t>01 - Zabezpečení plynové kotelny</t>
  </si>
  <si>
    <t>REKAPITULACE ČLENĚNÍ SOUPISU PRACÍ</t>
  </si>
  <si>
    <t>Kód dílu - Popis</t>
  </si>
  <si>
    <t>Cena celkem [CZK]</t>
  </si>
  <si>
    <t>Náklady ze soupisu prací</t>
  </si>
  <si>
    <t>-1</t>
  </si>
  <si>
    <t>A - Kabelové trasy</t>
  </si>
  <si>
    <t>B - Vodiče a kabely</t>
  </si>
  <si>
    <t>C - Elektroinstalační přístroje</t>
  </si>
  <si>
    <t>D - Zabezpečení plynové kotelny</t>
  </si>
  <si>
    <t xml:space="preserve">    -1 - Ústředna poruchové signalizace</t>
  </si>
  <si>
    <t xml:space="preserve">    -2 - UG81 - Detekce úniku plynu</t>
  </si>
  <si>
    <t xml:space="preserve">    -3 - CO81 - Detekce koncentrace CO</t>
  </si>
  <si>
    <t xml:space="preserve">    -4 - GSM modem</t>
  </si>
  <si>
    <t xml:space="preserve">    -5 - SB81 - Bezpečnostní tlačítko nouzového vypnutí</t>
  </si>
  <si>
    <t xml:space="preserve">    -6 - SK81 - Kvitovací tlačítko (potvrzení poruchy)</t>
  </si>
  <si>
    <t xml:space="preserve">    -7 - HL81 - Výstražné svítidlo poruchy, stroboskopické</t>
  </si>
  <si>
    <t xml:space="preserve">    -8 - YV81 - Hlavní uzávěr plynu - připojení elmagn.ventilu</t>
  </si>
  <si>
    <t>F - RK - Rozvaděč kotelny</t>
  </si>
  <si>
    <t>G - Ukončení vodičů a kabelů</t>
  </si>
  <si>
    <t>H - HZS</t>
  </si>
  <si>
    <t xml:space="preserve">    ..1 - Nastavení, oživení systému poruchové signalizace</t>
  </si>
  <si>
    <t xml:space="preserve">    ..2 - Revize elektroinstalace (plynová kotelna, přívod z RH)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</si>
  <si>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</si>
  <si>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</si>
  <si>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</si>
  <si>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</si>
  <si>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</si>
  <si>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</si>
  <si>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</si>
  <si>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</si>
  <si>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</si>
  <si>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</si>
  <si>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</si>
  <si>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</si>
  <si>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</si>
  <si>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</t>
  </si>
  <si>
    <t>Kabelové trasy</t>
  </si>
  <si>
    <t>ROZPOCET</t>
  </si>
  <si>
    <t>K</t>
  </si>
  <si>
    <t>741910411</t>
  </si>
  <si>
    <t>Montáž žlab kovový šířky do 50 mm bez víka</t>
  </si>
  <si>
    <t>m</t>
  </si>
  <si>
    <t>CS ÚRS 2025 01</t>
  </si>
  <si>
    <t>4</t>
  </si>
  <si>
    <t>-1499255056</t>
  </si>
  <si>
    <t>Online PSC</t>
  </si>
  <si>
    <t>https://podminky.urs.cz/item/CS_URS_2025_01/741910411</t>
  </si>
  <si>
    <t>M</t>
  </si>
  <si>
    <t>A.1</t>
  </si>
  <si>
    <t>Drátěný žlab 60/60 s integrovanou spojkou, povrchová úprava: zinkochromát, průměr drátu 4 mm, délka 3000 mm, užitečný průřez 2300 mm².</t>
  </si>
  <si>
    <t>Vlastní položka</t>
  </si>
  <si>
    <t>8</t>
  </si>
  <si>
    <t>1548706019</t>
  </si>
  <si>
    <t>3</t>
  </si>
  <si>
    <t>A.2</t>
  </si>
  <si>
    <t>Montážní deska 84x87 mm pro uchycení např. odbočné krabice, povrchová úprava: zinkochromát, zaklapávací upevnění, materiál ocel.</t>
  </si>
  <si>
    <t>ks</t>
  </si>
  <si>
    <t>1274455218</t>
  </si>
  <si>
    <t>A.3</t>
  </si>
  <si>
    <t>Závěs žlabu na stěnu, pro výšku žlabu max 60 mm, povrchová úprava: zinkochromát, materiál ocel.</t>
  </si>
  <si>
    <t>-30940736</t>
  </si>
  <si>
    <t>5</t>
  </si>
  <si>
    <t>A.4</t>
  </si>
  <si>
    <t>Kotva požárně odolná 6x70 mm, zinkochromát, materiál ocel.</t>
  </si>
  <si>
    <t>-153527190</t>
  </si>
  <si>
    <t>6</t>
  </si>
  <si>
    <t>741110002</t>
  </si>
  <si>
    <t>Montáž trubka plastová tuhá D přes 23 do 35 mm uložená pevně</t>
  </si>
  <si>
    <t>1672074699</t>
  </si>
  <si>
    <t>https://podminky.urs.cz/item/CS_URS_2025_01/741110002</t>
  </si>
  <si>
    <t>7</t>
  </si>
  <si>
    <t>34571093</t>
  </si>
  <si>
    <t>trubka elektroinstalační tuhá z PVC D 22,1/25 mm, délka 3m</t>
  </si>
  <si>
    <t>1012810516</t>
  </si>
  <si>
    <t>A.5</t>
  </si>
  <si>
    <t>Příchytka trubky tuhé 25mm, zasouvací s možností bočního spojení, barva RAL7035, provozní teplota: -15°C až +60°C, materiál: bezhalogenový plast, materiál odolný UV záření.</t>
  </si>
  <si>
    <t>-374963294</t>
  </si>
  <si>
    <t>11</t>
  </si>
  <si>
    <t>741112021</t>
  </si>
  <si>
    <t>Montáž krabice nástěnná plastová čtyřhranná do 100x100 mm</t>
  </si>
  <si>
    <t>kus</t>
  </si>
  <si>
    <t>-800373241</t>
  </si>
  <si>
    <t>https://podminky.urs.cz/item/CS_URS_2025_01/741112021</t>
  </si>
  <si>
    <t>34571478</t>
  </si>
  <si>
    <t>krabice v uzavřeném provedení PP s krytím IP 66 čtvercová 80x80mm</t>
  </si>
  <si>
    <t>-904882495</t>
  </si>
  <si>
    <t>15</t>
  </si>
  <si>
    <t>741231014</t>
  </si>
  <si>
    <t>Montáž svorkovnice do rozvaděčů - nulová</t>
  </si>
  <si>
    <t>-307051625</t>
  </si>
  <si>
    <t>https://podminky.urs.cz/item/CS_URS_2025_01/741231014</t>
  </si>
  <si>
    <t>16</t>
  </si>
  <si>
    <t>A.6</t>
  </si>
  <si>
    <t xml:space="preserve">Ekvipotenciální svorkovnice,4x připojení tuhý vodič do 6 mm2, 6x připojení tuhý vodič do 16 mm2, 2x připojení tuhý vodič do 95 mm2.  </t>
  </si>
  <si>
    <t>-462390184</t>
  </si>
  <si>
    <t>29</t>
  </si>
  <si>
    <t>741420024</t>
  </si>
  <si>
    <t>Montáž svorka hromosvodná na konstrukce</t>
  </si>
  <si>
    <t>1319487719</t>
  </si>
  <si>
    <t>https://podminky.urs.cz/item/CS_URS_2025_01/741420024</t>
  </si>
  <si>
    <t>30</t>
  </si>
  <si>
    <t>35431019</t>
  </si>
  <si>
    <t>svorka uzemnění FeZn připojovací na kovové části pro 1 vodič D 7-10mm -plochá, 2 šrouby</t>
  </si>
  <si>
    <t>1057717717</t>
  </si>
  <si>
    <t>B</t>
  </si>
  <si>
    <t>Vodiče a kabely</t>
  </si>
  <si>
    <t>13</t>
  </si>
  <si>
    <t>741120301</t>
  </si>
  <si>
    <t>Montáž vodič Cu izolovaný plný a laněný s PVC pláštěm žíla 0,55-16 mm2 pevně (např. CY, CHAH-V)</t>
  </si>
  <si>
    <t>CS ÚRS 2024 01</t>
  </si>
  <si>
    <t>841595859</t>
  </si>
  <si>
    <t>https://podminky.urs.cz/item/CS_URS_2024_01/741120301</t>
  </si>
  <si>
    <t>14</t>
  </si>
  <si>
    <t>34140826</t>
  </si>
  <si>
    <t>vodič propojovací jádro Cu plné izolace PVC 450/750V (H07V-U) 1x6mm2</t>
  </si>
  <si>
    <t>-707007828</t>
  </si>
  <si>
    <t>17</t>
  </si>
  <si>
    <t>741120303</t>
  </si>
  <si>
    <t>Montáž vodič Cu izolovaný plný a laněný s PVC pláštěm žíla 25-35 mm2 pevně (např. CY, CHAH-V)</t>
  </si>
  <si>
    <t>-129817014</t>
  </si>
  <si>
    <t>https://podminky.urs.cz/item/CS_URS_2024_01/741120303</t>
  </si>
  <si>
    <t>75</t>
  </si>
  <si>
    <t>34141030</t>
  </si>
  <si>
    <t>vodič propojovací flexibilní jádro Cu lanované izolace PVC 450/750V (H07V-K) 1x25mm2</t>
  </si>
  <si>
    <t>1365213230</t>
  </si>
  <si>
    <t>741122611</t>
  </si>
  <si>
    <t>Montáž kabel Cu plný kulatý žíla 3x1,5 až 6 mm2 uložený pevně (např. CYKY)</t>
  </si>
  <si>
    <t>-1529016157</t>
  </si>
  <si>
    <t>https://podminky.urs.cz/item/CS_URS_2025_01/741122611</t>
  </si>
  <si>
    <t>22</t>
  </si>
  <si>
    <t>34111036</t>
  </si>
  <si>
    <t>kabel instalační jádro Cu plné izolace PVC plášť PVC 450/750V (CYKY) 3x2,5mm2</t>
  </si>
  <si>
    <t>456201714</t>
  </si>
  <si>
    <t>23</t>
  </si>
  <si>
    <t>1649819284</t>
  </si>
  <si>
    <t>24</t>
  </si>
  <si>
    <t>34111030</t>
  </si>
  <si>
    <t>kabel instalační jádro Cu plné izolace PVC plášť PVC 450/750V (CYKY) 3x1,5mm2</t>
  </si>
  <si>
    <t>-922491571</t>
  </si>
  <si>
    <t>25</t>
  </si>
  <si>
    <t>741124731</t>
  </si>
  <si>
    <t>Montáž kabel Cu stíněný ovládací žíly 2 až 19x0,8 mm2 uložený pevně (např. JYTY)</t>
  </si>
  <si>
    <t>1241200563</t>
  </si>
  <si>
    <t>https://podminky.urs.cz/item/CS_URS_2025_01/741124731</t>
  </si>
  <si>
    <t>26</t>
  </si>
  <si>
    <t>34113148</t>
  </si>
  <si>
    <t>kabel ovládací průmyslový stíněný laminovanou Al fólií s příložným Cu drátem jádro Cu plné izolace PVC plášť PVC 250V (JYTY) 2x1,00mm2</t>
  </si>
  <si>
    <t>1522747939</t>
  </si>
  <si>
    <t>27</t>
  </si>
  <si>
    <t>1911902681</t>
  </si>
  <si>
    <t>28</t>
  </si>
  <si>
    <t>34113150</t>
  </si>
  <si>
    <t>kabel ovládací průmyslový stíněný laminovanou Al fólií s příložným Cu drátem jádro Cu plné izolace PVC plášť PVC 250V (JYTY) 4x1,00mm2</t>
  </si>
  <si>
    <t>-452095075</t>
  </si>
  <si>
    <t>C</t>
  </si>
  <si>
    <t>Elektroinstalační přístroje</t>
  </si>
  <si>
    <t>33</t>
  </si>
  <si>
    <t>741313082</t>
  </si>
  <si>
    <t>Montáž zásuvka chráněná v krabici šroubové připojení 2P+PE prostředí venkovní, mokré se zapojením vodičů</t>
  </si>
  <si>
    <t>-167129666</t>
  </si>
  <si>
    <t>https://podminky.urs.cz/item/CS_URS_2025_01/741313082</t>
  </si>
  <si>
    <t>34</t>
  </si>
  <si>
    <t>34555248</t>
  </si>
  <si>
    <t>zásuvka nástěnná jednonásobná s víčkem pro průběžnou montáž, IP44, šroubové svorky</t>
  </si>
  <si>
    <t>1614870060</t>
  </si>
  <si>
    <t>Ústředna poruchové signalizace</t>
  </si>
  <si>
    <t>35</t>
  </si>
  <si>
    <t>HZS3232</t>
  </si>
  <si>
    <t>Hodinová zúčtovací sazba montér měřících zařízení odborný</t>
  </si>
  <si>
    <t>hod</t>
  </si>
  <si>
    <t>694875351</t>
  </si>
  <si>
    <t>https://podminky.urs.cz/item/CS_URS_2025_01/HZS3232</t>
  </si>
  <si>
    <t>P</t>
  </si>
  <si>
    <t xml:space="preserve">Poznámka k položce:_x000d_
Položka obsahuje i montáž:_x000d_
BP81 - Snímač tlaku _x000d_
AQ81 - Snímač zaplavení_x000d_
TH81 - Snímač náběhové teploty (příložný teploměr)_x000d_
BT81 - Snímač prostorové teploty </t>
  </si>
  <si>
    <t>36</t>
  </si>
  <si>
    <t>-1.1</t>
  </si>
  <si>
    <t>Ústředna poruchové signalizace s integrovaným displejem, sada obsahuje zdroj 24V AC, čidlo tlaku 0-10V, čidlo zaplavení, čidlo teploty prostoru NTC, čidlo teploty v systému NTC, montáž na DIN lištu.</t>
  </si>
  <si>
    <t>sada</t>
  </si>
  <si>
    <t>704778186</t>
  </si>
  <si>
    <t>-2</t>
  </si>
  <si>
    <t>UG81 - Detekce úniku plynu</t>
  </si>
  <si>
    <t>37</t>
  </si>
  <si>
    <t>1851171066</t>
  </si>
  <si>
    <t>38</t>
  </si>
  <si>
    <t>-2.1</t>
  </si>
  <si>
    <t>Dvoustupňový detektor hořlavých plynů, napájení 230V AC, 2x relé 1P (montáž mimo rozváděč)</t>
  </si>
  <si>
    <t>512</t>
  </si>
  <si>
    <t>1402880742</t>
  </si>
  <si>
    <t xml:space="preserve">Poznámka k položce:_x000d_
V projektové dokumentaci označené jako UG81_x000d_
_x000d_
Vlastnosti:_x000d_
    Selektivní, citlivá a stabilní detekce hořlavých plynů_x000d_
    Dlouhá životnost elektrochemického senzoru_x000d_
    Montáž na stěnu, ochrana IP65_x000d_
    Vizuální a zvukový alarm_x000d_
    Dvě výstupní relé pro alarm / ovládání ventilace_x000d_
_x000d_
Snímač je určen k detekci hořlavých plynů:_x000d_
Metan (CH4), Propan (C3H8), Butan (C4H10), Vodík (H), Acetylen (C2H2)_x000d_
_x000d_
Snímač je vybaven dvoustupňovou signalizaci – vizuální (LED) a zvukovou (85db). Dvě výstupní relé s přepínacím kontaktem lze použít pro vzdálenou signalizaci nebo ovládání ventilace. _x000d_
_x000d_
Vyrobeno v robustním provedení s krytím IP65 - plast ABS, odolný vůči mechanickému poškození. Tuhý, houževnatý, odolný proti nízkým i vysokým teplotám, málo nasákavý, zdravotně nezávadný._x000d_
_x000d_
Životnost senzoru je více jak 10 let.</t>
  </si>
  <si>
    <t>-3</t>
  </si>
  <si>
    <t>CO81 - Detekce koncentrace CO</t>
  </si>
  <si>
    <t>39</t>
  </si>
  <si>
    <t>719483663</t>
  </si>
  <si>
    <t>40</t>
  </si>
  <si>
    <t>-3.1</t>
  </si>
  <si>
    <t>Dvoustupňový detektor oxidu uhelnatého, napájení 230V AC, 2x relé 1P (montáž mimo rozváděč)</t>
  </si>
  <si>
    <t>-1032654167</t>
  </si>
  <si>
    <t xml:space="preserve">Poznámka k položce:_x000d_
V projektové dokumentaci označené jako CO81_x000d_
_x000d_
Vlastnosti:_x000d_
    Selektivní, citlivá a stabilní detekce hořlavých plynů_x000d_
    Dlouhá životnost elektrochemického senzoru_x000d_
    Montáž na stěnu, ochrana IP65_x000d_
    Vizuální a zvukový alarm_x000d_
    Dvě výstupní relé pro alarm / ovládání ventilace_x000d_
_x000d_
Snímač je vybaven dvoustupňovou signalizaci – vizuální (LED) a zvukovou (85db). Dvě výstupní relé s přepínacím kontaktem lze použít pro vzdálenou signalizaci nebo ovládání ventilace.  _x000d_
Vyrobeno v robustním provedení s krytím IP65 - plast ABS, odolný vůči mechanickému poškození. Tuhý, houževnatý, odolný proti nízkým i vysokým teplotám, málo nasákavý, zdravotně nezávadný._x000d_
_x000d_
Životnost senzoru je více jak 5 let._x000d_
_x000d_
Výchozí hodnoty alarmu jsou nastaveny na 65ppm a 130ppm. Doporučená oblast pokrytí jedním snímačem je 80-120 m2, 5-6m rádius.</t>
  </si>
  <si>
    <t>-4</t>
  </si>
  <si>
    <t>GSM modem</t>
  </si>
  <si>
    <t>41</t>
  </si>
  <si>
    <t>1974607518</t>
  </si>
  <si>
    <t>42</t>
  </si>
  <si>
    <t>-4.1</t>
  </si>
  <si>
    <t xml:space="preserve">Sada pro zadílání poruchových hlášení z poruchové signalizace  po GSM až na 4 telefonní čísla.Sada obsahuje:GSM modem,anténu, držák na DIN,propojovací kabel, vlastní baterie </t>
  </si>
  <si>
    <t>kpl</t>
  </si>
  <si>
    <t>-178853314</t>
  </si>
  <si>
    <t xml:space="preserve">Poznámka k položce:_x000d_
Sada obsahuje:_x000d_
    GSM modul _x000d_
    anténu _x000d_
    držák na DIN lištu _x000d_
    propojovací kabel _x000d_
</t>
  </si>
  <si>
    <t>-5</t>
  </si>
  <si>
    <t>SB81 - Bezpečnostní tlačítko nouzového vypnutí</t>
  </si>
  <si>
    <t>43</t>
  </si>
  <si>
    <t>741311071</t>
  </si>
  <si>
    <t>Montáž tlačítka nouzového zastavení/vypnutí přisazeného nebo nástěnného se zapojením vodičů</t>
  </si>
  <si>
    <t>-759095859</t>
  </si>
  <si>
    <t>https://podminky.urs.cz/item/CS_URS_2024_01/741311071</t>
  </si>
  <si>
    <t>44</t>
  </si>
  <si>
    <t>-5.1</t>
  </si>
  <si>
    <t>Tlačítko nouzového zastavení, 1 VYP/1ZAP kontakt, v krabici IP65, s areatací</t>
  </si>
  <si>
    <t>1864935009</t>
  </si>
  <si>
    <t>Poznámka k položce:_x000d_
Kotelna - Bezpečnostní tlačítko nouzového zastavení -SB81</t>
  </si>
  <si>
    <t>-6</t>
  </si>
  <si>
    <t>SK81 - Kvitovací tlačítko (potvrzení poruchy)</t>
  </si>
  <si>
    <t>45</t>
  </si>
  <si>
    <t>753497700</t>
  </si>
  <si>
    <t>46</t>
  </si>
  <si>
    <t>-6.1</t>
  </si>
  <si>
    <t>Tmavě šedá skříňka, 1 zelená zapuš. tlač. O22 s návratem 1Z "Start"</t>
  </si>
  <si>
    <t>1929391344</t>
  </si>
  <si>
    <t>Poznámka k položce:_x000d_
Kotelna - Kvitovací tlačítko - SK81</t>
  </si>
  <si>
    <t>-7</t>
  </si>
  <si>
    <t>HL81 - Výstražné svítidlo poruchy, stroboskopické</t>
  </si>
  <si>
    <t>47</t>
  </si>
  <si>
    <t>741376013</t>
  </si>
  <si>
    <t>Montáž výstražný majáček válcový s podstavcem</t>
  </si>
  <si>
    <t>-1639139124</t>
  </si>
  <si>
    <t>https://podminky.urs.cz/item/CS_URS_2025_01/741376013</t>
  </si>
  <si>
    <t>48</t>
  </si>
  <si>
    <t>-7.1</t>
  </si>
  <si>
    <t>Elektronická jednotónová průmyslová houkačka se světelnou signalizací, záblesky výbojky, 100dB, 230V/50Hz, IP65</t>
  </si>
  <si>
    <t>-941273062</t>
  </si>
  <si>
    <t>Poznámka k položce:_x000d_
Kotelna - Výstražné svítidlo poruchy, stroboskopické - HL81</t>
  </si>
  <si>
    <t>-8</t>
  </si>
  <si>
    <t>YV81 - Hlavní uzávěr plynu - připojení elmagn.ventilu</t>
  </si>
  <si>
    <t>49</t>
  </si>
  <si>
    <t>1015557102</t>
  </si>
  <si>
    <t>F</t>
  </si>
  <si>
    <t>RK - Rozvaděč kotelny</t>
  </si>
  <si>
    <t>72</t>
  </si>
  <si>
    <t>741210124</t>
  </si>
  <si>
    <t>Montáž rozváděčů litinových, hliníkových nebo plastových - skříněk do 50 kg</t>
  </si>
  <si>
    <t>748684020</t>
  </si>
  <si>
    <t>https://podminky.urs.cz/item/CS_URS_2024_01/741210124</t>
  </si>
  <si>
    <t>67</t>
  </si>
  <si>
    <t>-1147501886</t>
  </si>
  <si>
    <t>52</t>
  </si>
  <si>
    <t>.1</t>
  </si>
  <si>
    <t>Kompletní skříň s dveřmi,din lištami, krycími deskami, zámek motýlkový 3mm, IP55, šedá, NA omítku, ŠxVxH=600x760x270 mm.</t>
  </si>
  <si>
    <t>1666935304</t>
  </si>
  <si>
    <t>53</t>
  </si>
  <si>
    <t>.2</t>
  </si>
  <si>
    <t>Hlavní vypínač 3-polový, In=25A na DIN, uzamykatelný.</t>
  </si>
  <si>
    <t>1093074595</t>
  </si>
  <si>
    <t>54</t>
  </si>
  <si>
    <t>.3</t>
  </si>
  <si>
    <t>Svodič přepětí třídy T2 (II, C), modulový, 4pól, Un=385V.</t>
  </si>
  <si>
    <t>297063821</t>
  </si>
  <si>
    <t>55</t>
  </si>
  <si>
    <t>.4</t>
  </si>
  <si>
    <t>Jistič 1-polový, In=2A, charakteristika B, Iks=10kA.</t>
  </si>
  <si>
    <t>-2005962000</t>
  </si>
  <si>
    <t>56</t>
  </si>
  <si>
    <t>.5</t>
  </si>
  <si>
    <t>Zelená kompletní signálka Ø22 plná čočka integ. LED 230...240V.</t>
  </si>
  <si>
    <t>-1550138861</t>
  </si>
  <si>
    <t>57</t>
  </si>
  <si>
    <t>.6</t>
  </si>
  <si>
    <t>Jistič 1-polový, In=10A, charakteristika B, Iks=10kA.</t>
  </si>
  <si>
    <t>1810630825</t>
  </si>
  <si>
    <t>58</t>
  </si>
  <si>
    <t>.7</t>
  </si>
  <si>
    <t>Soklová zásuvka, In=16 A, Ue AC 230 V, s ochranným kolíkem, přívod zespodu, šířka 2,5 modulu .</t>
  </si>
  <si>
    <t>-1853031788</t>
  </si>
  <si>
    <t>59</t>
  </si>
  <si>
    <t>.8</t>
  </si>
  <si>
    <t xml:space="preserve">Proudový chránič s nadproudovou ochranou modulový, 1+N/6A/B/0,03/A, 1+N-pólový, In=6A, IΔn=30mA, charakteristika B, typ A, Iraz=250A/8/20 µs, Ik=10kA </t>
  </si>
  <si>
    <t>-1078732737</t>
  </si>
  <si>
    <t>60</t>
  </si>
  <si>
    <t>.9</t>
  </si>
  <si>
    <t>Jistič 1-polový, In=4A, charakteristika B, Iks=10kA.</t>
  </si>
  <si>
    <t>-1953455122</t>
  </si>
  <si>
    <t>61</t>
  </si>
  <si>
    <t>.10</t>
  </si>
  <si>
    <t>Zdroj nepřerušeného napájenína DIN lištu, napájení 240V/50Hz, výstup 24VDC 2A, rozměry 67,5x99x107mm.</t>
  </si>
  <si>
    <t>1740400358</t>
  </si>
  <si>
    <t>62</t>
  </si>
  <si>
    <t>.11</t>
  </si>
  <si>
    <t>Akumulátor energie, olovo-AGM, technologie VRLA, 24 V DC, 0,8 Ah.</t>
  </si>
  <si>
    <t>1139713008</t>
  </si>
  <si>
    <t>63</t>
  </si>
  <si>
    <t>.12</t>
  </si>
  <si>
    <t>Svorka push-in PYK 4 SLD/220V pojistková.</t>
  </si>
  <si>
    <t>-1268591</t>
  </si>
  <si>
    <t>64</t>
  </si>
  <si>
    <t>.13</t>
  </si>
  <si>
    <t>Hlídací relé napěťové 3-fázové, relé kontroluje sled a výpadky fází, překročení hlídaného napětí, napájení ze všech fází, rozměry: 90 x 17,6 x 64 mm.</t>
  </si>
  <si>
    <t>1279285955</t>
  </si>
  <si>
    <t>65</t>
  </si>
  <si>
    <t>.14</t>
  </si>
  <si>
    <t>Instalační stykač s cívkou 240V, jmenovitý proud In=25A, 4x zapínací kontakt, průřez připojovaných vodičů 2,5-25 mm².</t>
  </si>
  <si>
    <t>1558851496</t>
  </si>
  <si>
    <t>66</t>
  </si>
  <si>
    <t>.15</t>
  </si>
  <si>
    <t xml:space="preserve">Proudový chránič s nadproudovou ochranou modulový, 1+N/10A/B/0,03/A, 1+N-pólový, In=10A, IΔn=30mA, charakteristika B, typ A, Iraz=250A/8/20 µs, Ik=10kA </t>
  </si>
  <si>
    <t>-1841939389</t>
  </si>
  <si>
    <t>G</t>
  </si>
  <si>
    <t>Ukončení vodičů a kabelů</t>
  </si>
  <si>
    <t>68</t>
  </si>
  <si>
    <t>741130001</t>
  </si>
  <si>
    <t>Ukončení vodič izolovaný do 2,5mm2 v rozváděči nebo na přístroji</t>
  </si>
  <si>
    <t>985441991</t>
  </si>
  <si>
    <t>https://podminky.urs.cz/item/CS_URS_2024_01/741130001</t>
  </si>
  <si>
    <t>69</t>
  </si>
  <si>
    <t>741130003</t>
  </si>
  <si>
    <t>Ukončení vodič izolovaný do 4 mm2 v rozváděči nebo na přístroji</t>
  </si>
  <si>
    <t>-886883367</t>
  </si>
  <si>
    <t>https://podminky.urs.cz/item/CS_URS_2025_01/741130003</t>
  </si>
  <si>
    <t>70</t>
  </si>
  <si>
    <t>741130004</t>
  </si>
  <si>
    <t>Ukončení vodič izolovaný do 6 mm2 v rozváděči nebo na přístroji</t>
  </si>
  <si>
    <t>-2051032855</t>
  </si>
  <si>
    <t>https://podminky.urs.cz/item/CS_URS_2025_01/741130004</t>
  </si>
  <si>
    <t>71</t>
  </si>
  <si>
    <t>741130007</t>
  </si>
  <si>
    <t>Ukončení vodič izolovaný do 25 mm2 v rozváděči nebo na přístroji</t>
  </si>
  <si>
    <t>1635975463</t>
  </si>
  <si>
    <t>https://podminky.urs.cz/item/CS_URS_2025_01/741130007</t>
  </si>
  <si>
    <t>H</t>
  </si>
  <si>
    <t>HZS</t>
  </si>
  <si>
    <t>..1</t>
  </si>
  <si>
    <t>Nastavení, oživení systému poruchové signalizace</t>
  </si>
  <si>
    <t>73</t>
  </si>
  <si>
    <t>130194760</t>
  </si>
  <si>
    <t>..2</t>
  </si>
  <si>
    <t>Revize elektroinstalace (plynová kotelna, přívod z RH)</t>
  </si>
  <si>
    <t>77</t>
  </si>
  <si>
    <t>741810001</t>
  </si>
  <si>
    <t>Celková prohlídka elektrického rozvodu a zařízení do 100 000,- Kč</t>
  </si>
  <si>
    <t>106071428</t>
  </si>
  <si>
    <t>https://podminky.urs.cz/item/CS_URS_2025_01/741810001</t>
  </si>
  <si>
    <t>02 - VRN - Vedlejší rozpočtové náklady</t>
  </si>
  <si>
    <t>A - Dokumentace</t>
  </si>
  <si>
    <t>D - Podružný materiál</t>
  </si>
  <si>
    <t>E - Doprava</t>
  </si>
  <si>
    <t>Dokumentace</t>
  </si>
  <si>
    <t>013254000</t>
  </si>
  <si>
    <t>Dokumentace skutečného provedení stavby</t>
  </si>
  <si>
    <t>1024</t>
  </si>
  <si>
    <t>1322999147</t>
  </si>
  <si>
    <t>https://podminky.urs.cz/item/CS_URS_2024_01/013254000</t>
  </si>
  <si>
    <t>Podružný materiál</t>
  </si>
  <si>
    <t>DR_INST_MAT</t>
  </si>
  <si>
    <t>Drobný materiál - svorky, stahovací pásky, hmoždinky, šroubky, sádra, hřebíky, spotřební materiál jako vrtáky, řezné kotouče, sekací pomůcky apod.</t>
  </si>
  <si>
    <t>1907612736</t>
  </si>
  <si>
    <t>E</t>
  </si>
  <si>
    <t>Doprava</t>
  </si>
  <si>
    <t>081103000</t>
  </si>
  <si>
    <t>Náklady na dopravu</t>
  </si>
  <si>
    <t>1860135031</t>
  </si>
  <si>
    <t>https://podminky.urs.cz/item/CS_URS_2024_01/081103000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</si>
</sst>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910411" TargetMode="External" /><Relationship Id="rId2" Type="http://schemas.openxmlformats.org/officeDocument/2006/relationships/hyperlink" Target="https://podminky.urs.cz/item/CS_URS_2025_01/741110002" TargetMode="External" /><Relationship Id="rId3" Type="http://schemas.openxmlformats.org/officeDocument/2006/relationships/hyperlink" Target="https://podminky.urs.cz/item/CS_URS_2025_01/741112021" TargetMode="External" /><Relationship Id="rId4" Type="http://schemas.openxmlformats.org/officeDocument/2006/relationships/hyperlink" Target="https://podminky.urs.cz/item/CS_URS_2025_01/741231014" TargetMode="External" /><Relationship Id="rId5" Type="http://schemas.openxmlformats.org/officeDocument/2006/relationships/hyperlink" Target="https://podminky.urs.cz/item/CS_URS_2025_01/741420024" TargetMode="External" /><Relationship Id="rId6" Type="http://schemas.openxmlformats.org/officeDocument/2006/relationships/hyperlink" Target="https://podminky.urs.cz/item/CS_URS_2024_01/741120301" TargetMode="External" /><Relationship Id="rId7" Type="http://schemas.openxmlformats.org/officeDocument/2006/relationships/hyperlink" Target="https://podminky.urs.cz/item/CS_URS_2024_01/741120303" TargetMode="External" /><Relationship Id="rId8" Type="http://schemas.openxmlformats.org/officeDocument/2006/relationships/hyperlink" Target="https://podminky.urs.cz/item/CS_URS_2025_01/741122611" TargetMode="External" /><Relationship Id="rId9" Type="http://schemas.openxmlformats.org/officeDocument/2006/relationships/hyperlink" Target="https://podminky.urs.cz/item/CS_URS_2025_01/741122611" TargetMode="External" /><Relationship Id="rId10" Type="http://schemas.openxmlformats.org/officeDocument/2006/relationships/hyperlink" Target="https://podminky.urs.cz/item/CS_URS_2025_01/741124731" TargetMode="External" /><Relationship Id="rId11" Type="http://schemas.openxmlformats.org/officeDocument/2006/relationships/hyperlink" Target="https://podminky.urs.cz/item/CS_URS_2025_01/741124731" TargetMode="External" /><Relationship Id="rId12" Type="http://schemas.openxmlformats.org/officeDocument/2006/relationships/hyperlink" Target="https://podminky.urs.cz/item/CS_URS_2025_01/741313082" TargetMode="External" /><Relationship Id="rId13" Type="http://schemas.openxmlformats.org/officeDocument/2006/relationships/hyperlink" Target="https://podminky.urs.cz/item/CS_URS_2025_01/HZS3232" TargetMode="External" /><Relationship Id="rId14" Type="http://schemas.openxmlformats.org/officeDocument/2006/relationships/hyperlink" Target="https://podminky.urs.cz/item/CS_URS_2025_01/HZS3232" TargetMode="External" /><Relationship Id="rId15" Type="http://schemas.openxmlformats.org/officeDocument/2006/relationships/hyperlink" Target="https://podminky.urs.cz/item/CS_URS_2025_01/HZS3232" TargetMode="External" /><Relationship Id="rId16" Type="http://schemas.openxmlformats.org/officeDocument/2006/relationships/hyperlink" Target="https://podminky.urs.cz/item/CS_URS_2025_01/HZS3232" TargetMode="External" /><Relationship Id="rId17" Type="http://schemas.openxmlformats.org/officeDocument/2006/relationships/hyperlink" Target="https://podminky.urs.cz/item/CS_URS_2024_01/741311071" TargetMode="External" /><Relationship Id="rId18" Type="http://schemas.openxmlformats.org/officeDocument/2006/relationships/hyperlink" Target="https://podminky.urs.cz/item/CS_URS_2024_01/741311071" TargetMode="External" /><Relationship Id="rId19" Type="http://schemas.openxmlformats.org/officeDocument/2006/relationships/hyperlink" Target="https://podminky.urs.cz/item/CS_URS_2025_01/741376013" TargetMode="External" /><Relationship Id="rId20" Type="http://schemas.openxmlformats.org/officeDocument/2006/relationships/hyperlink" Target="https://podminky.urs.cz/item/CS_URS_2025_01/HZS3232" TargetMode="External" /><Relationship Id="rId21" Type="http://schemas.openxmlformats.org/officeDocument/2006/relationships/hyperlink" Target="https://podminky.urs.cz/item/CS_URS_2024_01/741210124" TargetMode="External" /><Relationship Id="rId22" Type="http://schemas.openxmlformats.org/officeDocument/2006/relationships/hyperlink" Target="https://podminky.urs.cz/item/CS_URS_2025_01/HZS3232" TargetMode="External" /><Relationship Id="rId23" Type="http://schemas.openxmlformats.org/officeDocument/2006/relationships/hyperlink" Target="https://podminky.urs.cz/item/CS_URS_2024_01/741130001" TargetMode="External" /><Relationship Id="rId24" Type="http://schemas.openxmlformats.org/officeDocument/2006/relationships/hyperlink" Target="https://podminky.urs.cz/item/CS_URS_2025_01/741130003" TargetMode="External" /><Relationship Id="rId25" Type="http://schemas.openxmlformats.org/officeDocument/2006/relationships/hyperlink" Target="https://podminky.urs.cz/item/CS_URS_2025_01/741130004" TargetMode="External" /><Relationship Id="rId26" Type="http://schemas.openxmlformats.org/officeDocument/2006/relationships/hyperlink" Target="https://podminky.urs.cz/item/CS_URS_2025_01/741130007" TargetMode="External" /><Relationship Id="rId27" Type="http://schemas.openxmlformats.org/officeDocument/2006/relationships/hyperlink" Target="https://podminky.urs.cz/item/CS_URS_2025_01/HZS3232" TargetMode="External" /><Relationship Id="rId28" Type="http://schemas.openxmlformats.org/officeDocument/2006/relationships/hyperlink" Target="https://podminky.urs.cz/item/CS_URS_2025_01/741810001" TargetMode="External" /><Relationship Id="rId2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3254000" TargetMode="External" /><Relationship Id="rId2" Type="http://schemas.openxmlformats.org/officeDocument/2006/relationships/hyperlink" Target="https://podminky.urs.cz/item/CS_URS_2024_01/081103000" TargetMode="External" /><Relationship Id="rId3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22-25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Stavební úpravy budovy 17.listopadu 630/6, Šumperk - -VÝMĚNA KOTLŮ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Šumperk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10. 6. 2025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Ing. Pavel Matura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Zabezpečení plynové 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'01 - Zabezpečení plynové ...'!P133</f>
        <v>0</v>
      </c>
      <c r="AV95" s="125">
        <f>'01 - Zabezpečení plynové ...'!J33</f>
        <v>0</v>
      </c>
      <c r="AW95" s="125">
        <f>'01 - Zabezpečení plynové ...'!J34</f>
        <v>0</v>
      </c>
      <c r="AX95" s="125">
        <f>'01 - Zabezpečení plynové ...'!J35</f>
        <v>0</v>
      </c>
      <c r="AY95" s="125">
        <f>'01 - Zabezpečení plynové ...'!J36</f>
        <v>0</v>
      </c>
      <c r="AZ95" s="125">
        <f>'01 - Zabezpečení plynové ...'!F33</f>
        <v>0</v>
      </c>
      <c r="BA95" s="125">
        <f>'01 - Zabezpečení plynové ...'!F34</f>
        <v>0</v>
      </c>
      <c r="BB95" s="125">
        <f>'01 - Zabezpečení plynové ...'!F35</f>
        <v>0</v>
      </c>
      <c r="BC95" s="125">
        <f>'01 - Zabezpečení plynové ...'!F36</f>
        <v>0</v>
      </c>
      <c r="BD95" s="127">
        <f>'01 - Zabezpečení plynové ...'!F37</f>
        <v>0</v>
      </c>
      <c r="BE95" s="7"/>
      <c r="BT95" s="128" t="s">
        <v>83</v>
      </c>
      <c r="BV95" s="128" t="s">
        <v>77</v>
      </c>
      <c r="BW95" s="128" t="s">
        <v>84</v>
      </c>
      <c r="BX95" s="128" t="s">
        <v>5</v>
      </c>
      <c r="CL95" s="128" t="s">
        <v>1</v>
      </c>
      <c r="CM95" s="128" t="s">
        <v>85</v>
      </c>
    </row>
    <row r="96" s="7" customFormat="1" ht="16.5" customHeight="1">
      <c r="A96" s="116" t="s">
        <v>79</v>
      </c>
      <c r="B96" s="117"/>
      <c r="C96" s="118"/>
      <c r="D96" s="119" t="s">
        <v>86</v>
      </c>
      <c r="E96" s="119"/>
      <c r="F96" s="119"/>
      <c r="G96" s="119"/>
      <c r="H96" s="119"/>
      <c r="I96" s="120"/>
      <c r="J96" s="119" t="s">
        <v>87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'02 - VRN - Vedlejší rozpo...'!J30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82</v>
      </c>
      <c r="AR96" s="123"/>
      <c r="AS96" s="129">
        <v>0</v>
      </c>
      <c r="AT96" s="130">
        <f>ROUND(SUM(AV96:AW96),2)</f>
        <v>0</v>
      </c>
      <c r="AU96" s="131">
        <f>'02 - VRN - Vedlejší rozpo...'!P119</f>
        <v>0</v>
      </c>
      <c r="AV96" s="130">
        <f>'02 - VRN - Vedlejší rozpo...'!J33</f>
        <v>0</v>
      </c>
      <c r="AW96" s="130">
        <f>'02 - VRN - Vedlejší rozpo...'!J34</f>
        <v>0</v>
      </c>
      <c r="AX96" s="130">
        <f>'02 - VRN - Vedlejší rozpo...'!J35</f>
        <v>0</v>
      </c>
      <c r="AY96" s="130">
        <f>'02 - VRN - Vedlejší rozpo...'!J36</f>
        <v>0</v>
      </c>
      <c r="AZ96" s="130">
        <f>'02 - VRN - Vedlejší rozpo...'!F33</f>
        <v>0</v>
      </c>
      <c r="BA96" s="130">
        <f>'02 - VRN - Vedlejší rozpo...'!F34</f>
        <v>0</v>
      </c>
      <c r="BB96" s="130">
        <f>'02 - VRN - Vedlejší rozpo...'!F35</f>
        <v>0</v>
      </c>
      <c r="BC96" s="130">
        <f>'02 - VRN - Vedlejší rozpo...'!F36</f>
        <v>0</v>
      </c>
      <c r="BD96" s="132">
        <f>'02 - VRN - Vedlejší rozpo...'!F37</f>
        <v>0</v>
      </c>
      <c r="BE96" s="7"/>
      <c r="BT96" s="128" t="s">
        <v>83</v>
      </c>
      <c r="BV96" s="128" t="s">
        <v>77</v>
      </c>
      <c r="BW96" s="128" t="s">
        <v>88</v>
      </c>
      <c r="BX96" s="128" t="s">
        <v>5</v>
      </c>
      <c r="CL96" s="128" t="s">
        <v>1</v>
      </c>
      <c r="CM96" s="128" t="s">
        <v>85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/wELqU5SQVBTquLs71lW7x1/Dxutd1wvEi9eq8l04oE/LfAQQeHZaX9AvsqyjFExgK0gfGqXW/PgiWO0TfQV0A==" hashValue="3tPoxgmL69COQZe7b61HZ/Lo/6ikTjah/NiAhoq3xBKsX+Yn4ynFedTjqUMTDcW3DQCtl2hYz3CM0pEukNJbqg==" algorithmName="SHA-512" password="CA0A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Zabezpečení plynové ...'!C2" display="/"/>
    <hyperlink ref="A96" location="'02 - VRN - Vedlejší roz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s="1" customFormat="1" ht="24.96" customHeight="1">
      <c r="B4" s="17"/>
      <c r="D4" s="135" t="s">
        <v>89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Stavební úpravy budovy 17.listopadu 630/6, Šumperk - -VÝMĚNA KOTLŮ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10. 6. 2025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ROUND(J133,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ROUND((SUM(BE133:BE251)),  2)</f>
        <v>0</v>
      </c>
      <c r="G33" s="35"/>
      <c r="H33" s="35"/>
      <c r="I33" s="152">
        <v>0.20999999999999999</v>
      </c>
      <c r="J33" s="151">
        <f>ROUND(((SUM(BE133:BE251))*I33),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ROUND((SUM(BF133:BF251)),  2)</f>
        <v>0</v>
      </c>
      <c r="G34" s="35"/>
      <c r="H34" s="35"/>
      <c r="I34" s="152">
        <v>0.12</v>
      </c>
      <c r="J34" s="151">
        <f>ROUND(((SUM(BF133:BF251))*I34),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ROUND((SUM(BG133:BG251)),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ROUND((SUM(BH133:BH251)),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ROUND((SUM(BI133:BI251)),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Stavební úpravy budovy 17.listopadu 630/6, Šumperk - -VÝMĚNA KOTLŮ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Zabezpečení plynové kotelny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Šumperk</v>
      </c>
      <c r="G89" s="37"/>
      <c r="H89" s="37"/>
      <c r="I89" s="29" t="s">
        <v>22</v>
      </c>
      <c r="J89" s="76" t="str">
        <f>IF(J12="","",J12)</f>
        <v>10. 6. 2025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>Ing. Pavel Matura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93</v>
      </c>
      <c r="D94" s="173"/>
      <c r="E94" s="173"/>
      <c r="F94" s="173"/>
      <c r="G94" s="173"/>
      <c r="H94" s="173"/>
      <c r="I94" s="173"/>
      <c r="J94" s="174" t="s">
        <v>94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95</v>
      </c>
      <c r="D96" s="37"/>
      <c r="E96" s="37"/>
      <c r="F96" s="37"/>
      <c r="G96" s="37"/>
      <c r="H96" s="37"/>
      <c r="I96" s="37"/>
      <c r="J96" s="107">
        <f>J133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96</v>
      </c>
    </row>
    <row r="97" s="9" customFormat="1" ht="24.96" customHeight="1">
      <c r="A97" s="9"/>
      <c r="B97" s="176"/>
      <c r="C97" s="177"/>
      <c r="D97" s="178" t="s">
        <v>97</v>
      </c>
      <c r="E97" s="179"/>
      <c r="F97" s="179"/>
      <c r="G97" s="179"/>
      <c r="H97" s="179"/>
      <c r="I97" s="179"/>
      <c r="J97" s="180">
        <f>J134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6"/>
      <c r="C98" s="177"/>
      <c r="D98" s="178" t="s">
        <v>98</v>
      </c>
      <c r="E98" s="179"/>
      <c r="F98" s="179"/>
      <c r="G98" s="179"/>
      <c r="H98" s="179"/>
      <c r="I98" s="179"/>
      <c r="J98" s="180">
        <f>J154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6"/>
      <c r="C99" s="177"/>
      <c r="D99" s="178" t="s">
        <v>99</v>
      </c>
      <c r="E99" s="179"/>
      <c r="F99" s="179"/>
      <c r="G99" s="179"/>
      <c r="H99" s="179"/>
      <c r="I99" s="179"/>
      <c r="J99" s="180">
        <f>J173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6"/>
      <c r="C100" s="177"/>
      <c r="D100" s="178" t="s">
        <v>100</v>
      </c>
      <c r="E100" s="179"/>
      <c r="F100" s="179"/>
      <c r="G100" s="179"/>
      <c r="H100" s="179"/>
      <c r="I100" s="179"/>
      <c r="J100" s="180">
        <f>J177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2"/>
      <c r="C101" s="183"/>
      <c r="D101" s="184" t="s">
        <v>101</v>
      </c>
      <c r="E101" s="185"/>
      <c r="F101" s="185"/>
      <c r="G101" s="185"/>
      <c r="H101" s="185"/>
      <c r="I101" s="185"/>
      <c r="J101" s="186">
        <f>J178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102</v>
      </c>
      <c r="E102" s="185"/>
      <c r="F102" s="185"/>
      <c r="G102" s="185"/>
      <c r="H102" s="185"/>
      <c r="I102" s="185"/>
      <c r="J102" s="186">
        <f>J183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103</v>
      </c>
      <c r="E103" s="185"/>
      <c r="F103" s="185"/>
      <c r="G103" s="185"/>
      <c r="H103" s="185"/>
      <c r="I103" s="185"/>
      <c r="J103" s="186">
        <f>J188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104</v>
      </c>
      <c r="E104" s="185"/>
      <c r="F104" s="185"/>
      <c r="G104" s="185"/>
      <c r="H104" s="185"/>
      <c r="I104" s="185"/>
      <c r="J104" s="186">
        <f>J193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105</v>
      </c>
      <c r="E105" s="185"/>
      <c r="F105" s="185"/>
      <c r="G105" s="185"/>
      <c r="H105" s="185"/>
      <c r="I105" s="185"/>
      <c r="J105" s="186">
        <f>J198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106</v>
      </c>
      <c r="E106" s="185"/>
      <c r="F106" s="185"/>
      <c r="G106" s="185"/>
      <c r="H106" s="185"/>
      <c r="I106" s="185"/>
      <c r="J106" s="186">
        <f>J203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107</v>
      </c>
      <c r="E107" s="185"/>
      <c r="F107" s="185"/>
      <c r="G107" s="185"/>
      <c r="H107" s="185"/>
      <c r="I107" s="185"/>
      <c r="J107" s="186">
        <f>J208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108</v>
      </c>
      <c r="E108" s="185"/>
      <c r="F108" s="185"/>
      <c r="G108" s="185"/>
      <c r="H108" s="185"/>
      <c r="I108" s="185"/>
      <c r="J108" s="186">
        <f>J213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6"/>
      <c r="C109" s="177"/>
      <c r="D109" s="178" t="s">
        <v>109</v>
      </c>
      <c r="E109" s="179"/>
      <c r="F109" s="179"/>
      <c r="G109" s="179"/>
      <c r="H109" s="179"/>
      <c r="I109" s="179"/>
      <c r="J109" s="180">
        <f>J216</f>
        <v>0</v>
      </c>
      <c r="K109" s="177"/>
      <c r="L109" s="181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76"/>
      <c r="C110" s="177"/>
      <c r="D110" s="178" t="s">
        <v>110</v>
      </c>
      <c r="E110" s="179"/>
      <c r="F110" s="179"/>
      <c r="G110" s="179"/>
      <c r="H110" s="179"/>
      <c r="I110" s="179"/>
      <c r="J110" s="180">
        <f>J236</f>
        <v>0</v>
      </c>
      <c r="K110" s="177"/>
      <c r="L110" s="181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76"/>
      <c r="C111" s="177"/>
      <c r="D111" s="178" t="s">
        <v>111</v>
      </c>
      <c r="E111" s="179"/>
      <c r="F111" s="179"/>
      <c r="G111" s="179"/>
      <c r="H111" s="179"/>
      <c r="I111" s="179"/>
      <c r="J111" s="180">
        <f>J245</f>
        <v>0</v>
      </c>
      <c r="K111" s="177"/>
      <c r="L111" s="181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2"/>
      <c r="C112" s="183"/>
      <c r="D112" s="184" t="s">
        <v>112</v>
      </c>
      <c r="E112" s="185"/>
      <c r="F112" s="185"/>
      <c r="G112" s="185"/>
      <c r="H112" s="185"/>
      <c r="I112" s="185"/>
      <c r="J112" s="186">
        <f>J246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113</v>
      </c>
      <c r="E113" s="185"/>
      <c r="F113" s="185"/>
      <c r="G113" s="185"/>
      <c r="H113" s="185"/>
      <c r="I113" s="185"/>
      <c r="J113" s="186">
        <f>J249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63"/>
      <c r="C115" s="64"/>
      <c r="D115" s="64"/>
      <c r="E115" s="64"/>
      <c r="F115" s="64"/>
      <c r="G115" s="64"/>
      <c r="H115" s="64"/>
      <c r="I115" s="64"/>
      <c r="J115" s="64"/>
      <c r="K115" s="64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9" s="2" customFormat="1" ht="6.96" customHeight="1">
      <c r="A119" s="35"/>
      <c r="B119" s="65"/>
      <c r="C119" s="66"/>
      <c r="D119" s="66"/>
      <c r="E119" s="66"/>
      <c r="F119" s="66"/>
      <c r="G119" s="66"/>
      <c r="H119" s="66"/>
      <c r="I119" s="66"/>
      <c r="J119" s="66"/>
      <c r="K119" s="66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4.96" customHeight="1">
      <c r="A120" s="35"/>
      <c r="B120" s="36"/>
      <c r="C120" s="20" t="s">
        <v>114</v>
      </c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16</v>
      </c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26.25" customHeight="1">
      <c r="A123" s="35"/>
      <c r="B123" s="36"/>
      <c r="C123" s="37"/>
      <c r="D123" s="37"/>
      <c r="E123" s="171" t="str">
        <f>E7</f>
        <v>Stavební úpravy budovy 17.listopadu 630/6, Šumperk - -VÝMĚNA KOTLŮ</v>
      </c>
      <c r="F123" s="29"/>
      <c r="G123" s="29"/>
      <c r="H123" s="29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90</v>
      </c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7"/>
      <c r="D125" s="37"/>
      <c r="E125" s="73" t="str">
        <f>E9</f>
        <v>01 - Zabezpečení plynové kotelny</v>
      </c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20</v>
      </c>
      <c r="D127" s="37"/>
      <c r="E127" s="37"/>
      <c r="F127" s="24" t="str">
        <f>F12</f>
        <v>Šumperk</v>
      </c>
      <c r="G127" s="37"/>
      <c r="H127" s="37"/>
      <c r="I127" s="29" t="s">
        <v>22</v>
      </c>
      <c r="J127" s="76" t="str">
        <f>IF(J12="","",J12)</f>
        <v>10. 6. 2025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5.15" customHeight="1">
      <c r="A129" s="35"/>
      <c r="B129" s="36"/>
      <c r="C129" s="29" t="s">
        <v>24</v>
      </c>
      <c r="D129" s="37"/>
      <c r="E129" s="37"/>
      <c r="F129" s="24" t="str">
        <f>E15</f>
        <v xml:space="preserve"> </v>
      </c>
      <c r="G129" s="37"/>
      <c r="H129" s="37"/>
      <c r="I129" s="29" t="s">
        <v>30</v>
      </c>
      <c r="J129" s="33" t="str">
        <f>E21</f>
        <v>Ing. Pavel Matura</v>
      </c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28</v>
      </c>
      <c r="D130" s="37"/>
      <c r="E130" s="37"/>
      <c r="F130" s="24" t="str">
        <f>IF(E18="","",E18)</f>
        <v>Vyplň údaj</v>
      </c>
      <c r="G130" s="37"/>
      <c r="H130" s="37"/>
      <c r="I130" s="29" t="s">
        <v>33</v>
      </c>
      <c r="J130" s="33" t="str">
        <f>E24</f>
        <v xml:space="preserve"> </v>
      </c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0.32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11" customFormat="1" ht="29.28" customHeight="1">
      <c r="A132" s="188"/>
      <c r="B132" s="189"/>
      <c r="C132" s="190" t="s">
        <v>115</v>
      </c>
      <c r="D132" s="191" t="s">
        <v>60</v>
      </c>
      <c r="E132" s="191" t="s">
        <v>56</v>
      </c>
      <c r="F132" s="191" t="s">
        <v>57</v>
      </c>
      <c r="G132" s="191" t="s">
        <v>116</v>
      </c>
      <c r="H132" s="191" t="s">
        <v>117</v>
      </c>
      <c r="I132" s="191" t="s">
        <v>118</v>
      </c>
      <c r="J132" s="191" t="s">
        <v>94</v>
      </c>
      <c r="K132" s="192" t="s">
        <v>119</v>
      </c>
      <c r="L132" s="193"/>
      <c r="M132" s="97" t="s">
        <v>1</v>
      </c>
      <c r="N132" s="98" t="s">
        <v>39</v>
      </c>
      <c r="O132" s="98" t="s">
        <v>120</v>
      </c>
      <c r="P132" s="98" t="s">
        <v>121</v>
      </c>
      <c r="Q132" s="98" t="s">
        <v>122</v>
      </c>
      <c r="R132" s="98" t="s">
        <v>123</v>
      </c>
      <c r="S132" s="98" t="s">
        <v>124</v>
      </c>
      <c r="T132" s="99" t="s">
        <v>125</v>
      </c>
      <c r="U132" s="188"/>
      <c r="V132" s="188"/>
      <c r="W132" s="188"/>
      <c r="X132" s="188"/>
      <c r="Y132" s="188"/>
      <c r="Z132" s="188"/>
      <c r="AA132" s="188"/>
      <c r="AB132" s="188"/>
      <c r="AC132" s="188"/>
      <c r="AD132" s="188"/>
      <c r="AE132" s="188"/>
    </row>
    <row r="133" s="2" customFormat="1" ht="22.8" customHeight="1">
      <c r="A133" s="35"/>
      <c r="B133" s="36"/>
      <c r="C133" s="104" t="s">
        <v>126</v>
      </c>
      <c r="D133" s="37"/>
      <c r="E133" s="37"/>
      <c r="F133" s="37"/>
      <c r="G133" s="37"/>
      <c r="H133" s="37"/>
      <c r="I133" s="37"/>
      <c r="J133" s="194">
        <f>BK133</f>
        <v>0</v>
      </c>
      <c r="K133" s="37"/>
      <c r="L133" s="41"/>
      <c r="M133" s="100"/>
      <c r="N133" s="195"/>
      <c r="O133" s="101"/>
      <c r="P133" s="196">
        <f>P134+P154+P173+P177+P216+P236+P245</f>
        <v>0</v>
      </c>
      <c r="Q133" s="101"/>
      <c r="R133" s="196">
        <f>R134+R154+R173+R177+R216+R236+R245</f>
        <v>0.029000000000000001</v>
      </c>
      <c r="S133" s="101"/>
      <c r="T133" s="197">
        <f>T134+T154+T173+T177+T216+T236+T245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74</v>
      </c>
      <c r="AU133" s="14" t="s">
        <v>96</v>
      </c>
      <c r="BK133" s="198">
        <f>BK134+BK154+BK173+BK177+BK216+BK236+BK245</f>
        <v>0</v>
      </c>
    </row>
    <row r="134" s="12" customFormat="1" ht="25.92" customHeight="1">
      <c r="A134" s="12"/>
      <c r="B134" s="199"/>
      <c r="C134" s="200"/>
      <c r="D134" s="201" t="s">
        <v>74</v>
      </c>
      <c r="E134" s="202" t="s">
        <v>127</v>
      </c>
      <c r="F134" s="202" t="s">
        <v>128</v>
      </c>
      <c r="G134" s="200"/>
      <c r="H134" s="200"/>
      <c r="I134" s="203"/>
      <c r="J134" s="204">
        <f>BK134</f>
        <v>0</v>
      </c>
      <c r="K134" s="200"/>
      <c r="L134" s="205"/>
      <c r="M134" s="206"/>
      <c r="N134" s="207"/>
      <c r="O134" s="207"/>
      <c r="P134" s="208">
        <f>SUM(P135:P153)</f>
        <v>0</v>
      </c>
      <c r="Q134" s="207"/>
      <c r="R134" s="208">
        <f>SUM(R135:R153)</f>
        <v>0.0032199999999999998</v>
      </c>
      <c r="S134" s="207"/>
      <c r="T134" s="209">
        <f>SUM(T135:T153)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0" t="s">
        <v>83</v>
      </c>
      <c r="AT134" s="211" t="s">
        <v>74</v>
      </c>
      <c r="AU134" s="211" t="s">
        <v>75</v>
      </c>
      <c r="AY134" s="210" t="s">
        <v>129</v>
      </c>
      <c r="BK134" s="212">
        <f>SUM(BK135:BK153)</f>
        <v>0</v>
      </c>
    </row>
    <row r="135" s="2" customFormat="1" ht="16.5" customHeight="1">
      <c r="A135" s="35"/>
      <c r="B135" s="36"/>
      <c r="C135" s="213" t="s">
        <v>83</v>
      </c>
      <c r="D135" s="213" t="s">
        <v>130</v>
      </c>
      <c r="E135" s="214" t="s">
        <v>131</v>
      </c>
      <c r="F135" s="215" t="s">
        <v>132</v>
      </c>
      <c r="G135" s="216" t="s">
        <v>133</v>
      </c>
      <c r="H135" s="217">
        <v>12</v>
      </c>
      <c r="I135" s="218"/>
      <c r="J135" s="219">
        <f>ROUND(I135*H135,2)</f>
        <v>0</v>
      </c>
      <c r="K135" s="215" t="s">
        <v>134</v>
      </c>
      <c r="L135" s="41"/>
      <c r="M135" s="220" t="s">
        <v>1</v>
      </c>
      <c r="N135" s="221" t="s">
        <v>40</v>
      </c>
      <c r="O135" s="88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4" t="s">
        <v>135</v>
      </c>
      <c r="AT135" s="224" t="s">
        <v>130</v>
      </c>
      <c r="AU135" s="224" t="s">
        <v>83</v>
      </c>
      <c r="AY135" s="14" t="s">
        <v>129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4" t="s">
        <v>83</v>
      </c>
      <c r="BK135" s="225">
        <f>ROUND(I135*H135,2)</f>
        <v>0</v>
      </c>
      <c r="BL135" s="14" t="s">
        <v>135</v>
      </c>
      <c r="BM135" s="224" t="s">
        <v>136</v>
      </c>
    </row>
    <row r="136" s="2" customFormat="1">
      <c r="A136" s="35"/>
      <c r="B136" s="36"/>
      <c r="C136" s="37"/>
      <c r="D136" s="226" t="s">
        <v>137</v>
      </c>
      <c r="E136" s="37"/>
      <c r="F136" s="227" t="s">
        <v>138</v>
      </c>
      <c r="G136" s="37"/>
      <c r="H136" s="37"/>
      <c r="I136" s="228"/>
      <c r="J136" s="37"/>
      <c r="K136" s="37"/>
      <c r="L136" s="41"/>
      <c r="M136" s="229"/>
      <c r="N136" s="230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137</v>
      </c>
      <c r="AU136" s="14" t="s">
        <v>83</v>
      </c>
    </row>
    <row r="137" s="2" customFormat="1" ht="44.25" customHeight="1">
      <c r="A137" s="35"/>
      <c r="B137" s="36"/>
      <c r="C137" s="231" t="s">
        <v>85</v>
      </c>
      <c r="D137" s="231" t="s">
        <v>139</v>
      </c>
      <c r="E137" s="232" t="s">
        <v>140</v>
      </c>
      <c r="F137" s="233" t="s">
        <v>141</v>
      </c>
      <c r="G137" s="234" t="s">
        <v>133</v>
      </c>
      <c r="H137" s="235">
        <v>12</v>
      </c>
      <c r="I137" s="236"/>
      <c r="J137" s="237">
        <f>ROUND(I137*H137,2)</f>
        <v>0</v>
      </c>
      <c r="K137" s="233" t="s">
        <v>142</v>
      </c>
      <c r="L137" s="238"/>
      <c r="M137" s="239" t="s">
        <v>1</v>
      </c>
      <c r="N137" s="240" t="s">
        <v>40</v>
      </c>
      <c r="O137" s="88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4" t="s">
        <v>143</v>
      </c>
      <c r="AT137" s="224" t="s">
        <v>139</v>
      </c>
      <c r="AU137" s="224" t="s">
        <v>83</v>
      </c>
      <c r="AY137" s="14" t="s">
        <v>129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4" t="s">
        <v>83</v>
      </c>
      <c r="BK137" s="225">
        <f>ROUND(I137*H137,2)</f>
        <v>0</v>
      </c>
      <c r="BL137" s="14" t="s">
        <v>135</v>
      </c>
      <c r="BM137" s="224" t="s">
        <v>144</v>
      </c>
    </row>
    <row r="138" s="2" customFormat="1" ht="37.8" customHeight="1">
      <c r="A138" s="35"/>
      <c r="B138" s="36"/>
      <c r="C138" s="231" t="s">
        <v>145</v>
      </c>
      <c r="D138" s="231" t="s">
        <v>139</v>
      </c>
      <c r="E138" s="232" t="s">
        <v>146</v>
      </c>
      <c r="F138" s="233" t="s">
        <v>147</v>
      </c>
      <c r="G138" s="234" t="s">
        <v>148</v>
      </c>
      <c r="H138" s="235">
        <v>6</v>
      </c>
      <c r="I138" s="236"/>
      <c r="J138" s="237">
        <f>ROUND(I138*H138,2)</f>
        <v>0</v>
      </c>
      <c r="K138" s="233" t="s">
        <v>142</v>
      </c>
      <c r="L138" s="238"/>
      <c r="M138" s="239" t="s">
        <v>1</v>
      </c>
      <c r="N138" s="240" t="s">
        <v>40</v>
      </c>
      <c r="O138" s="88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4" t="s">
        <v>143</v>
      </c>
      <c r="AT138" s="224" t="s">
        <v>139</v>
      </c>
      <c r="AU138" s="224" t="s">
        <v>83</v>
      </c>
      <c r="AY138" s="14" t="s">
        <v>129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4" t="s">
        <v>83</v>
      </c>
      <c r="BK138" s="225">
        <f>ROUND(I138*H138,2)</f>
        <v>0</v>
      </c>
      <c r="BL138" s="14" t="s">
        <v>135</v>
      </c>
      <c r="BM138" s="224" t="s">
        <v>149</v>
      </c>
    </row>
    <row r="139" s="2" customFormat="1" ht="33" customHeight="1">
      <c r="A139" s="35"/>
      <c r="B139" s="36"/>
      <c r="C139" s="231" t="s">
        <v>135</v>
      </c>
      <c r="D139" s="231" t="s">
        <v>139</v>
      </c>
      <c r="E139" s="232" t="s">
        <v>150</v>
      </c>
      <c r="F139" s="233" t="s">
        <v>151</v>
      </c>
      <c r="G139" s="234" t="s">
        <v>148</v>
      </c>
      <c r="H139" s="235">
        <v>10</v>
      </c>
      <c r="I139" s="236"/>
      <c r="J139" s="237">
        <f>ROUND(I139*H139,2)</f>
        <v>0</v>
      </c>
      <c r="K139" s="233" t="s">
        <v>142</v>
      </c>
      <c r="L139" s="238"/>
      <c r="M139" s="239" t="s">
        <v>1</v>
      </c>
      <c r="N139" s="240" t="s">
        <v>40</v>
      </c>
      <c r="O139" s="88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4" t="s">
        <v>143</v>
      </c>
      <c r="AT139" s="224" t="s">
        <v>139</v>
      </c>
      <c r="AU139" s="224" t="s">
        <v>83</v>
      </c>
      <c r="AY139" s="14" t="s">
        <v>129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4" t="s">
        <v>83</v>
      </c>
      <c r="BK139" s="225">
        <f>ROUND(I139*H139,2)</f>
        <v>0</v>
      </c>
      <c r="BL139" s="14" t="s">
        <v>135</v>
      </c>
      <c r="BM139" s="224" t="s">
        <v>152</v>
      </c>
    </row>
    <row r="140" s="2" customFormat="1" ht="24.15" customHeight="1">
      <c r="A140" s="35"/>
      <c r="B140" s="36"/>
      <c r="C140" s="231" t="s">
        <v>153</v>
      </c>
      <c r="D140" s="231" t="s">
        <v>139</v>
      </c>
      <c r="E140" s="232" t="s">
        <v>154</v>
      </c>
      <c r="F140" s="233" t="s">
        <v>155</v>
      </c>
      <c r="G140" s="234" t="s">
        <v>148</v>
      </c>
      <c r="H140" s="235">
        <v>10</v>
      </c>
      <c r="I140" s="236"/>
      <c r="J140" s="237">
        <f>ROUND(I140*H140,2)</f>
        <v>0</v>
      </c>
      <c r="K140" s="233" t="s">
        <v>142</v>
      </c>
      <c r="L140" s="238"/>
      <c r="M140" s="239" t="s">
        <v>1</v>
      </c>
      <c r="N140" s="240" t="s">
        <v>40</v>
      </c>
      <c r="O140" s="88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4" t="s">
        <v>143</v>
      </c>
      <c r="AT140" s="224" t="s">
        <v>139</v>
      </c>
      <c r="AU140" s="224" t="s">
        <v>83</v>
      </c>
      <c r="AY140" s="14" t="s">
        <v>129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4" t="s">
        <v>83</v>
      </c>
      <c r="BK140" s="225">
        <f>ROUND(I140*H140,2)</f>
        <v>0</v>
      </c>
      <c r="BL140" s="14" t="s">
        <v>135</v>
      </c>
      <c r="BM140" s="224" t="s">
        <v>156</v>
      </c>
    </row>
    <row r="141" s="2" customFormat="1" ht="24.15" customHeight="1">
      <c r="A141" s="35"/>
      <c r="B141" s="36"/>
      <c r="C141" s="213" t="s">
        <v>157</v>
      </c>
      <c r="D141" s="213" t="s">
        <v>130</v>
      </c>
      <c r="E141" s="214" t="s">
        <v>158</v>
      </c>
      <c r="F141" s="215" t="s">
        <v>159</v>
      </c>
      <c r="G141" s="216" t="s">
        <v>133</v>
      </c>
      <c r="H141" s="217">
        <v>8</v>
      </c>
      <c r="I141" s="218"/>
      <c r="J141" s="219">
        <f>ROUND(I141*H141,2)</f>
        <v>0</v>
      </c>
      <c r="K141" s="215" t="s">
        <v>134</v>
      </c>
      <c r="L141" s="41"/>
      <c r="M141" s="220" t="s">
        <v>1</v>
      </c>
      <c r="N141" s="221" t="s">
        <v>40</v>
      </c>
      <c r="O141" s="88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135</v>
      </c>
      <c r="AT141" s="224" t="s">
        <v>130</v>
      </c>
      <c r="AU141" s="224" t="s">
        <v>83</v>
      </c>
      <c r="AY141" s="14" t="s">
        <v>129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83</v>
      </c>
      <c r="BK141" s="225">
        <f>ROUND(I141*H141,2)</f>
        <v>0</v>
      </c>
      <c r="BL141" s="14" t="s">
        <v>135</v>
      </c>
      <c r="BM141" s="224" t="s">
        <v>160</v>
      </c>
    </row>
    <row r="142" s="2" customFormat="1">
      <c r="A142" s="35"/>
      <c r="B142" s="36"/>
      <c r="C142" s="37"/>
      <c r="D142" s="226" t="s">
        <v>137</v>
      </c>
      <c r="E142" s="37"/>
      <c r="F142" s="227" t="s">
        <v>161</v>
      </c>
      <c r="G142" s="37"/>
      <c r="H142" s="37"/>
      <c r="I142" s="228"/>
      <c r="J142" s="37"/>
      <c r="K142" s="37"/>
      <c r="L142" s="41"/>
      <c r="M142" s="229"/>
      <c r="N142" s="230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137</v>
      </c>
      <c r="AU142" s="14" t="s">
        <v>83</v>
      </c>
    </row>
    <row r="143" s="2" customFormat="1" ht="24.15" customHeight="1">
      <c r="A143" s="35"/>
      <c r="B143" s="36"/>
      <c r="C143" s="231" t="s">
        <v>162</v>
      </c>
      <c r="D143" s="231" t="s">
        <v>139</v>
      </c>
      <c r="E143" s="232" t="s">
        <v>163</v>
      </c>
      <c r="F143" s="233" t="s">
        <v>164</v>
      </c>
      <c r="G143" s="234" t="s">
        <v>133</v>
      </c>
      <c r="H143" s="235">
        <v>8</v>
      </c>
      <c r="I143" s="236"/>
      <c r="J143" s="237">
        <f>ROUND(I143*H143,2)</f>
        <v>0</v>
      </c>
      <c r="K143" s="233" t="s">
        <v>134</v>
      </c>
      <c r="L143" s="238"/>
      <c r="M143" s="239" t="s">
        <v>1</v>
      </c>
      <c r="N143" s="240" t="s">
        <v>40</v>
      </c>
      <c r="O143" s="88"/>
      <c r="P143" s="222">
        <f>O143*H143</f>
        <v>0</v>
      </c>
      <c r="Q143" s="222">
        <v>0.00013999999999999999</v>
      </c>
      <c r="R143" s="222">
        <f>Q143*H143</f>
        <v>0.0011199999999999999</v>
      </c>
      <c r="S143" s="222">
        <v>0</v>
      </c>
      <c r="T143" s="22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4" t="s">
        <v>143</v>
      </c>
      <c r="AT143" s="224" t="s">
        <v>139</v>
      </c>
      <c r="AU143" s="224" t="s">
        <v>83</v>
      </c>
      <c r="AY143" s="14" t="s">
        <v>129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4" t="s">
        <v>83</v>
      </c>
      <c r="BK143" s="225">
        <f>ROUND(I143*H143,2)</f>
        <v>0</v>
      </c>
      <c r="BL143" s="14" t="s">
        <v>135</v>
      </c>
      <c r="BM143" s="224" t="s">
        <v>165</v>
      </c>
    </row>
    <row r="144" s="2" customFormat="1" ht="49.05" customHeight="1">
      <c r="A144" s="35"/>
      <c r="B144" s="36"/>
      <c r="C144" s="231" t="s">
        <v>143</v>
      </c>
      <c r="D144" s="231" t="s">
        <v>139</v>
      </c>
      <c r="E144" s="232" t="s">
        <v>166</v>
      </c>
      <c r="F144" s="233" t="s">
        <v>167</v>
      </c>
      <c r="G144" s="234" t="s">
        <v>148</v>
      </c>
      <c r="H144" s="235">
        <v>8</v>
      </c>
      <c r="I144" s="236"/>
      <c r="J144" s="237">
        <f>ROUND(I144*H144,2)</f>
        <v>0</v>
      </c>
      <c r="K144" s="233" t="s">
        <v>142</v>
      </c>
      <c r="L144" s="238"/>
      <c r="M144" s="239" t="s">
        <v>1</v>
      </c>
      <c r="N144" s="240" t="s">
        <v>40</v>
      </c>
      <c r="O144" s="88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4" t="s">
        <v>143</v>
      </c>
      <c r="AT144" s="224" t="s">
        <v>139</v>
      </c>
      <c r="AU144" s="224" t="s">
        <v>83</v>
      </c>
      <c r="AY144" s="14" t="s">
        <v>129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4" t="s">
        <v>83</v>
      </c>
      <c r="BK144" s="225">
        <f>ROUND(I144*H144,2)</f>
        <v>0</v>
      </c>
      <c r="BL144" s="14" t="s">
        <v>135</v>
      </c>
      <c r="BM144" s="224" t="s">
        <v>168</v>
      </c>
    </row>
    <row r="145" s="2" customFormat="1" ht="24.15" customHeight="1">
      <c r="A145" s="35"/>
      <c r="B145" s="36"/>
      <c r="C145" s="213" t="s">
        <v>169</v>
      </c>
      <c r="D145" s="213" t="s">
        <v>130</v>
      </c>
      <c r="E145" s="214" t="s">
        <v>170</v>
      </c>
      <c r="F145" s="215" t="s">
        <v>171</v>
      </c>
      <c r="G145" s="216" t="s">
        <v>172</v>
      </c>
      <c r="H145" s="217">
        <v>10</v>
      </c>
      <c r="I145" s="218"/>
      <c r="J145" s="219">
        <f>ROUND(I145*H145,2)</f>
        <v>0</v>
      </c>
      <c r="K145" s="215" t="s">
        <v>134</v>
      </c>
      <c r="L145" s="41"/>
      <c r="M145" s="220" t="s">
        <v>1</v>
      </c>
      <c r="N145" s="221" t="s">
        <v>40</v>
      </c>
      <c r="O145" s="88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4" t="s">
        <v>135</v>
      </c>
      <c r="AT145" s="224" t="s">
        <v>130</v>
      </c>
      <c r="AU145" s="224" t="s">
        <v>83</v>
      </c>
      <c r="AY145" s="14" t="s">
        <v>129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4" t="s">
        <v>83</v>
      </c>
      <c r="BK145" s="225">
        <f>ROUND(I145*H145,2)</f>
        <v>0</v>
      </c>
      <c r="BL145" s="14" t="s">
        <v>135</v>
      </c>
      <c r="BM145" s="224" t="s">
        <v>173</v>
      </c>
    </row>
    <row r="146" s="2" customFormat="1">
      <c r="A146" s="35"/>
      <c r="B146" s="36"/>
      <c r="C146" s="37"/>
      <c r="D146" s="226" t="s">
        <v>137</v>
      </c>
      <c r="E146" s="37"/>
      <c r="F146" s="227" t="s">
        <v>174</v>
      </c>
      <c r="G146" s="37"/>
      <c r="H146" s="37"/>
      <c r="I146" s="228"/>
      <c r="J146" s="37"/>
      <c r="K146" s="37"/>
      <c r="L146" s="41"/>
      <c r="M146" s="229"/>
      <c r="N146" s="230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137</v>
      </c>
      <c r="AU146" s="14" t="s">
        <v>83</v>
      </c>
    </row>
    <row r="147" s="2" customFormat="1" ht="24.15" customHeight="1">
      <c r="A147" s="35"/>
      <c r="B147" s="36"/>
      <c r="C147" s="231" t="s">
        <v>8</v>
      </c>
      <c r="D147" s="231" t="s">
        <v>139</v>
      </c>
      <c r="E147" s="232" t="s">
        <v>175</v>
      </c>
      <c r="F147" s="233" t="s">
        <v>176</v>
      </c>
      <c r="G147" s="234" t="s">
        <v>172</v>
      </c>
      <c r="H147" s="235">
        <v>10</v>
      </c>
      <c r="I147" s="236"/>
      <c r="J147" s="237">
        <f>ROUND(I147*H147,2)</f>
        <v>0</v>
      </c>
      <c r="K147" s="233" t="s">
        <v>134</v>
      </c>
      <c r="L147" s="238"/>
      <c r="M147" s="239" t="s">
        <v>1</v>
      </c>
      <c r="N147" s="240" t="s">
        <v>40</v>
      </c>
      <c r="O147" s="88"/>
      <c r="P147" s="222">
        <f>O147*H147</f>
        <v>0</v>
      </c>
      <c r="Q147" s="222">
        <v>9.0000000000000006E-05</v>
      </c>
      <c r="R147" s="222">
        <f>Q147*H147</f>
        <v>0.00090000000000000008</v>
      </c>
      <c r="S147" s="222">
        <v>0</v>
      </c>
      <c r="T147" s="22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4" t="s">
        <v>143</v>
      </c>
      <c r="AT147" s="224" t="s">
        <v>139</v>
      </c>
      <c r="AU147" s="224" t="s">
        <v>83</v>
      </c>
      <c r="AY147" s="14" t="s">
        <v>129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4" t="s">
        <v>83</v>
      </c>
      <c r="BK147" s="225">
        <f>ROUND(I147*H147,2)</f>
        <v>0</v>
      </c>
      <c r="BL147" s="14" t="s">
        <v>135</v>
      </c>
      <c r="BM147" s="224" t="s">
        <v>177</v>
      </c>
    </row>
    <row r="148" s="2" customFormat="1" ht="16.5" customHeight="1">
      <c r="A148" s="35"/>
      <c r="B148" s="36"/>
      <c r="C148" s="213" t="s">
        <v>178</v>
      </c>
      <c r="D148" s="213" t="s">
        <v>130</v>
      </c>
      <c r="E148" s="214" t="s">
        <v>179</v>
      </c>
      <c r="F148" s="215" t="s">
        <v>180</v>
      </c>
      <c r="G148" s="216" t="s">
        <v>172</v>
      </c>
      <c r="H148" s="217">
        <v>1</v>
      </c>
      <c r="I148" s="218"/>
      <c r="J148" s="219">
        <f>ROUND(I148*H148,2)</f>
        <v>0</v>
      </c>
      <c r="K148" s="215" t="s">
        <v>134</v>
      </c>
      <c r="L148" s="41"/>
      <c r="M148" s="220" t="s">
        <v>1</v>
      </c>
      <c r="N148" s="221" t="s">
        <v>40</v>
      </c>
      <c r="O148" s="88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4" t="s">
        <v>135</v>
      </c>
      <c r="AT148" s="224" t="s">
        <v>130</v>
      </c>
      <c r="AU148" s="224" t="s">
        <v>83</v>
      </c>
      <c r="AY148" s="14" t="s">
        <v>129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4" t="s">
        <v>83</v>
      </c>
      <c r="BK148" s="225">
        <f>ROUND(I148*H148,2)</f>
        <v>0</v>
      </c>
      <c r="BL148" s="14" t="s">
        <v>135</v>
      </c>
      <c r="BM148" s="224" t="s">
        <v>181</v>
      </c>
    </row>
    <row r="149" s="2" customFormat="1">
      <c r="A149" s="35"/>
      <c r="B149" s="36"/>
      <c r="C149" s="37"/>
      <c r="D149" s="226" t="s">
        <v>137</v>
      </c>
      <c r="E149" s="37"/>
      <c r="F149" s="227" t="s">
        <v>182</v>
      </c>
      <c r="G149" s="37"/>
      <c r="H149" s="37"/>
      <c r="I149" s="228"/>
      <c r="J149" s="37"/>
      <c r="K149" s="37"/>
      <c r="L149" s="41"/>
      <c r="M149" s="229"/>
      <c r="N149" s="230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137</v>
      </c>
      <c r="AU149" s="14" t="s">
        <v>83</v>
      </c>
    </row>
    <row r="150" s="2" customFormat="1" ht="37.8" customHeight="1">
      <c r="A150" s="35"/>
      <c r="B150" s="36"/>
      <c r="C150" s="231" t="s">
        <v>183</v>
      </c>
      <c r="D150" s="231" t="s">
        <v>139</v>
      </c>
      <c r="E150" s="232" t="s">
        <v>184</v>
      </c>
      <c r="F150" s="233" t="s">
        <v>185</v>
      </c>
      <c r="G150" s="234" t="s">
        <v>148</v>
      </c>
      <c r="H150" s="235">
        <v>1</v>
      </c>
      <c r="I150" s="236"/>
      <c r="J150" s="237">
        <f>ROUND(I150*H150,2)</f>
        <v>0</v>
      </c>
      <c r="K150" s="233" t="s">
        <v>142</v>
      </c>
      <c r="L150" s="238"/>
      <c r="M150" s="239" t="s">
        <v>1</v>
      </c>
      <c r="N150" s="240" t="s">
        <v>40</v>
      </c>
      <c r="O150" s="88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4" t="s">
        <v>143</v>
      </c>
      <c r="AT150" s="224" t="s">
        <v>139</v>
      </c>
      <c r="AU150" s="224" t="s">
        <v>83</v>
      </c>
      <c r="AY150" s="14" t="s">
        <v>129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4" t="s">
        <v>83</v>
      </c>
      <c r="BK150" s="225">
        <f>ROUND(I150*H150,2)</f>
        <v>0</v>
      </c>
      <c r="BL150" s="14" t="s">
        <v>135</v>
      </c>
      <c r="BM150" s="224" t="s">
        <v>186</v>
      </c>
    </row>
    <row r="151" s="2" customFormat="1" ht="16.5" customHeight="1">
      <c r="A151" s="35"/>
      <c r="B151" s="36"/>
      <c r="C151" s="213" t="s">
        <v>187</v>
      </c>
      <c r="D151" s="213" t="s">
        <v>130</v>
      </c>
      <c r="E151" s="214" t="s">
        <v>188</v>
      </c>
      <c r="F151" s="215" t="s">
        <v>189</v>
      </c>
      <c r="G151" s="216" t="s">
        <v>172</v>
      </c>
      <c r="H151" s="217">
        <v>8</v>
      </c>
      <c r="I151" s="218"/>
      <c r="J151" s="219">
        <f>ROUND(I151*H151,2)</f>
        <v>0</v>
      </c>
      <c r="K151" s="215" t="s">
        <v>134</v>
      </c>
      <c r="L151" s="41"/>
      <c r="M151" s="220" t="s">
        <v>1</v>
      </c>
      <c r="N151" s="221" t="s">
        <v>40</v>
      </c>
      <c r="O151" s="88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4" t="s">
        <v>135</v>
      </c>
      <c r="AT151" s="224" t="s">
        <v>130</v>
      </c>
      <c r="AU151" s="224" t="s">
        <v>83</v>
      </c>
      <c r="AY151" s="14" t="s">
        <v>129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4" t="s">
        <v>83</v>
      </c>
      <c r="BK151" s="225">
        <f>ROUND(I151*H151,2)</f>
        <v>0</v>
      </c>
      <c r="BL151" s="14" t="s">
        <v>135</v>
      </c>
      <c r="BM151" s="224" t="s">
        <v>190</v>
      </c>
    </row>
    <row r="152" s="2" customFormat="1">
      <c r="A152" s="35"/>
      <c r="B152" s="36"/>
      <c r="C152" s="37"/>
      <c r="D152" s="226" t="s">
        <v>137</v>
      </c>
      <c r="E152" s="37"/>
      <c r="F152" s="227" t="s">
        <v>191</v>
      </c>
      <c r="G152" s="37"/>
      <c r="H152" s="37"/>
      <c r="I152" s="228"/>
      <c r="J152" s="37"/>
      <c r="K152" s="37"/>
      <c r="L152" s="41"/>
      <c r="M152" s="229"/>
      <c r="N152" s="230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137</v>
      </c>
      <c r="AU152" s="14" t="s">
        <v>83</v>
      </c>
    </row>
    <row r="153" s="2" customFormat="1" ht="24.15" customHeight="1">
      <c r="A153" s="35"/>
      <c r="B153" s="36"/>
      <c r="C153" s="231" t="s">
        <v>192</v>
      </c>
      <c r="D153" s="231" t="s">
        <v>139</v>
      </c>
      <c r="E153" s="232" t="s">
        <v>193</v>
      </c>
      <c r="F153" s="233" t="s">
        <v>194</v>
      </c>
      <c r="G153" s="234" t="s">
        <v>172</v>
      </c>
      <c r="H153" s="235">
        <v>8</v>
      </c>
      <c r="I153" s="236"/>
      <c r="J153" s="237">
        <f>ROUND(I153*H153,2)</f>
        <v>0</v>
      </c>
      <c r="K153" s="233" t="s">
        <v>134</v>
      </c>
      <c r="L153" s="238"/>
      <c r="M153" s="239" t="s">
        <v>1</v>
      </c>
      <c r="N153" s="240" t="s">
        <v>40</v>
      </c>
      <c r="O153" s="88"/>
      <c r="P153" s="222">
        <f>O153*H153</f>
        <v>0</v>
      </c>
      <c r="Q153" s="222">
        <v>0.00014999999999999999</v>
      </c>
      <c r="R153" s="222">
        <f>Q153*H153</f>
        <v>0.0011999999999999999</v>
      </c>
      <c r="S153" s="222">
        <v>0</v>
      </c>
      <c r="T153" s="22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143</v>
      </c>
      <c r="AT153" s="224" t="s">
        <v>139</v>
      </c>
      <c r="AU153" s="224" t="s">
        <v>83</v>
      </c>
      <c r="AY153" s="14" t="s">
        <v>129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83</v>
      </c>
      <c r="BK153" s="225">
        <f>ROUND(I153*H153,2)</f>
        <v>0</v>
      </c>
      <c r="BL153" s="14" t="s">
        <v>135</v>
      </c>
      <c r="BM153" s="224" t="s">
        <v>195</v>
      </c>
    </row>
    <row r="154" s="12" customFormat="1" ht="25.92" customHeight="1">
      <c r="A154" s="12"/>
      <c r="B154" s="199"/>
      <c r="C154" s="200"/>
      <c r="D154" s="201" t="s">
        <v>74</v>
      </c>
      <c r="E154" s="202" t="s">
        <v>196</v>
      </c>
      <c r="F154" s="202" t="s">
        <v>197</v>
      </c>
      <c r="G154" s="200"/>
      <c r="H154" s="200"/>
      <c r="I154" s="203"/>
      <c r="J154" s="204">
        <f>BK154</f>
        <v>0</v>
      </c>
      <c r="K154" s="200"/>
      <c r="L154" s="205"/>
      <c r="M154" s="206"/>
      <c r="N154" s="207"/>
      <c r="O154" s="207"/>
      <c r="P154" s="208">
        <f>SUM(P155:P172)</f>
        <v>0</v>
      </c>
      <c r="Q154" s="207"/>
      <c r="R154" s="208">
        <f>SUM(R155:R172)</f>
        <v>0.02538</v>
      </c>
      <c r="S154" s="207"/>
      <c r="T154" s="209">
        <f>SUM(T155:T172)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0" t="s">
        <v>83</v>
      </c>
      <c r="AT154" s="211" t="s">
        <v>74</v>
      </c>
      <c r="AU154" s="211" t="s">
        <v>75</v>
      </c>
      <c r="AY154" s="210" t="s">
        <v>129</v>
      </c>
      <c r="BK154" s="212">
        <f>SUM(BK155:BK172)</f>
        <v>0</v>
      </c>
    </row>
    <row r="155" s="2" customFormat="1" ht="33" customHeight="1">
      <c r="A155" s="35"/>
      <c r="B155" s="36"/>
      <c r="C155" s="213" t="s">
        <v>198</v>
      </c>
      <c r="D155" s="213" t="s">
        <v>130</v>
      </c>
      <c r="E155" s="214" t="s">
        <v>199</v>
      </c>
      <c r="F155" s="215" t="s">
        <v>200</v>
      </c>
      <c r="G155" s="216" t="s">
        <v>133</v>
      </c>
      <c r="H155" s="217">
        <v>30</v>
      </c>
      <c r="I155" s="218"/>
      <c r="J155" s="219">
        <f>ROUND(I155*H155,2)</f>
        <v>0</v>
      </c>
      <c r="K155" s="215" t="s">
        <v>201</v>
      </c>
      <c r="L155" s="41"/>
      <c r="M155" s="220" t="s">
        <v>1</v>
      </c>
      <c r="N155" s="221" t="s">
        <v>40</v>
      </c>
      <c r="O155" s="88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135</v>
      </c>
      <c r="AT155" s="224" t="s">
        <v>130</v>
      </c>
      <c r="AU155" s="224" t="s">
        <v>83</v>
      </c>
      <c r="AY155" s="14" t="s">
        <v>129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83</v>
      </c>
      <c r="BK155" s="225">
        <f>ROUND(I155*H155,2)</f>
        <v>0</v>
      </c>
      <c r="BL155" s="14" t="s">
        <v>135</v>
      </c>
      <c r="BM155" s="224" t="s">
        <v>202</v>
      </c>
    </row>
    <row r="156" s="2" customFormat="1">
      <c r="A156" s="35"/>
      <c r="B156" s="36"/>
      <c r="C156" s="37"/>
      <c r="D156" s="226" t="s">
        <v>137</v>
      </c>
      <c r="E156" s="37"/>
      <c r="F156" s="227" t="s">
        <v>203</v>
      </c>
      <c r="G156" s="37"/>
      <c r="H156" s="37"/>
      <c r="I156" s="228"/>
      <c r="J156" s="37"/>
      <c r="K156" s="37"/>
      <c r="L156" s="41"/>
      <c r="M156" s="229"/>
      <c r="N156" s="230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137</v>
      </c>
      <c r="AU156" s="14" t="s">
        <v>83</v>
      </c>
    </row>
    <row r="157" s="2" customFormat="1" ht="24.15" customHeight="1">
      <c r="A157" s="35"/>
      <c r="B157" s="36"/>
      <c r="C157" s="231" t="s">
        <v>204</v>
      </c>
      <c r="D157" s="231" t="s">
        <v>139</v>
      </c>
      <c r="E157" s="232" t="s">
        <v>205</v>
      </c>
      <c r="F157" s="233" t="s">
        <v>206</v>
      </c>
      <c r="G157" s="234" t="s">
        <v>133</v>
      </c>
      <c r="H157" s="235">
        <v>30</v>
      </c>
      <c r="I157" s="236"/>
      <c r="J157" s="237">
        <f>ROUND(I157*H157,2)</f>
        <v>0</v>
      </c>
      <c r="K157" s="233" t="s">
        <v>134</v>
      </c>
      <c r="L157" s="238"/>
      <c r="M157" s="239" t="s">
        <v>1</v>
      </c>
      <c r="N157" s="240" t="s">
        <v>40</v>
      </c>
      <c r="O157" s="88"/>
      <c r="P157" s="222">
        <f>O157*H157</f>
        <v>0</v>
      </c>
      <c r="Q157" s="222">
        <v>6.9999999999999994E-05</v>
      </c>
      <c r="R157" s="222">
        <f>Q157*H157</f>
        <v>0.0020999999999999999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143</v>
      </c>
      <c r="AT157" s="224" t="s">
        <v>139</v>
      </c>
      <c r="AU157" s="224" t="s">
        <v>83</v>
      </c>
      <c r="AY157" s="14" t="s">
        <v>129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83</v>
      </c>
      <c r="BK157" s="225">
        <f>ROUND(I157*H157,2)</f>
        <v>0</v>
      </c>
      <c r="BL157" s="14" t="s">
        <v>135</v>
      </c>
      <c r="BM157" s="224" t="s">
        <v>207</v>
      </c>
    </row>
    <row r="158" s="2" customFormat="1" ht="33" customHeight="1">
      <c r="A158" s="35"/>
      <c r="B158" s="36"/>
      <c r="C158" s="213" t="s">
        <v>208</v>
      </c>
      <c r="D158" s="213" t="s">
        <v>130</v>
      </c>
      <c r="E158" s="214" t="s">
        <v>209</v>
      </c>
      <c r="F158" s="215" t="s">
        <v>210</v>
      </c>
      <c r="G158" s="216" t="s">
        <v>133</v>
      </c>
      <c r="H158" s="217">
        <v>20</v>
      </c>
      <c r="I158" s="218"/>
      <c r="J158" s="219">
        <f>ROUND(I158*H158,2)</f>
        <v>0</v>
      </c>
      <c r="K158" s="215" t="s">
        <v>201</v>
      </c>
      <c r="L158" s="41"/>
      <c r="M158" s="220" t="s">
        <v>1</v>
      </c>
      <c r="N158" s="221" t="s">
        <v>40</v>
      </c>
      <c r="O158" s="88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4" t="s">
        <v>135</v>
      </c>
      <c r="AT158" s="224" t="s">
        <v>130</v>
      </c>
      <c r="AU158" s="224" t="s">
        <v>83</v>
      </c>
      <c r="AY158" s="14" t="s">
        <v>129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4" t="s">
        <v>83</v>
      </c>
      <c r="BK158" s="225">
        <f>ROUND(I158*H158,2)</f>
        <v>0</v>
      </c>
      <c r="BL158" s="14" t="s">
        <v>135</v>
      </c>
      <c r="BM158" s="224" t="s">
        <v>211</v>
      </c>
    </row>
    <row r="159" s="2" customFormat="1">
      <c r="A159" s="35"/>
      <c r="B159" s="36"/>
      <c r="C159" s="37"/>
      <c r="D159" s="226" t="s">
        <v>137</v>
      </c>
      <c r="E159" s="37"/>
      <c r="F159" s="227" t="s">
        <v>212</v>
      </c>
      <c r="G159" s="37"/>
      <c r="H159" s="37"/>
      <c r="I159" s="228"/>
      <c r="J159" s="37"/>
      <c r="K159" s="37"/>
      <c r="L159" s="41"/>
      <c r="M159" s="229"/>
      <c r="N159" s="230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137</v>
      </c>
      <c r="AU159" s="14" t="s">
        <v>83</v>
      </c>
    </row>
    <row r="160" s="2" customFormat="1" ht="24.15" customHeight="1">
      <c r="A160" s="35"/>
      <c r="B160" s="36"/>
      <c r="C160" s="231" t="s">
        <v>213</v>
      </c>
      <c r="D160" s="231" t="s">
        <v>139</v>
      </c>
      <c r="E160" s="232" t="s">
        <v>214</v>
      </c>
      <c r="F160" s="233" t="s">
        <v>215</v>
      </c>
      <c r="G160" s="234" t="s">
        <v>133</v>
      </c>
      <c r="H160" s="235">
        <v>20</v>
      </c>
      <c r="I160" s="236"/>
      <c r="J160" s="237">
        <f>ROUND(I160*H160,2)</f>
        <v>0</v>
      </c>
      <c r="K160" s="233" t="s">
        <v>134</v>
      </c>
      <c r="L160" s="238"/>
      <c r="M160" s="239" t="s">
        <v>1</v>
      </c>
      <c r="N160" s="240" t="s">
        <v>40</v>
      </c>
      <c r="O160" s="88"/>
      <c r="P160" s="222">
        <f>O160*H160</f>
        <v>0</v>
      </c>
      <c r="Q160" s="222">
        <v>0.00025000000000000001</v>
      </c>
      <c r="R160" s="222">
        <f>Q160*H160</f>
        <v>0.0050000000000000001</v>
      </c>
      <c r="S160" s="222">
        <v>0</v>
      </c>
      <c r="T160" s="22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4" t="s">
        <v>143</v>
      </c>
      <c r="AT160" s="224" t="s">
        <v>139</v>
      </c>
      <c r="AU160" s="224" t="s">
        <v>83</v>
      </c>
      <c r="AY160" s="14" t="s">
        <v>129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4" t="s">
        <v>83</v>
      </c>
      <c r="BK160" s="225">
        <f>ROUND(I160*H160,2)</f>
        <v>0</v>
      </c>
      <c r="BL160" s="14" t="s">
        <v>135</v>
      </c>
      <c r="BM160" s="224" t="s">
        <v>216</v>
      </c>
    </row>
    <row r="161" s="2" customFormat="1" ht="24.15" customHeight="1">
      <c r="A161" s="35"/>
      <c r="B161" s="36"/>
      <c r="C161" s="213" t="s">
        <v>7</v>
      </c>
      <c r="D161" s="213" t="s">
        <v>130</v>
      </c>
      <c r="E161" s="214" t="s">
        <v>217</v>
      </c>
      <c r="F161" s="215" t="s">
        <v>218</v>
      </c>
      <c r="G161" s="216" t="s">
        <v>133</v>
      </c>
      <c r="H161" s="217">
        <v>54</v>
      </c>
      <c r="I161" s="218"/>
      <c r="J161" s="219">
        <f>ROUND(I161*H161,2)</f>
        <v>0</v>
      </c>
      <c r="K161" s="215" t="s">
        <v>134</v>
      </c>
      <c r="L161" s="41"/>
      <c r="M161" s="220" t="s">
        <v>1</v>
      </c>
      <c r="N161" s="221" t="s">
        <v>40</v>
      </c>
      <c r="O161" s="88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135</v>
      </c>
      <c r="AT161" s="224" t="s">
        <v>130</v>
      </c>
      <c r="AU161" s="224" t="s">
        <v>83</v>
      </c>
      <c r="AY161" s="14" t="s">
        <v>129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83</v>
      </c>
      <c r="BK161" s="225">
        <f>ROUND(I161*H161,2)</f>
        <v>0</v>
      </c>
      <c r="BL161" s="14" t="s">
        <v>135</v>
      </c>
      <c r="BM161" s="224" t="s">
        <v>219</v>
      </c>
    </row>
    <row r="162" s="2" customFormat="1">
      <c r="A162" s="35"/>
      <c r="B162" s="36"/>
      <c r="C162" s="37"/>
      <c r="D162" s="226" t="s">
        <v>137</v>
      </c>
      <c r="E162" s="37"/>
      <c r="F162" s="227" t="s">
        <v>220</v>
      </c>
      <c r="G162" s="37"/>
      <c r="H162" s="37"/>
      <c r="I162" s="228"/>
      <c r="J162" s="37"/>
      <c r="K162" s="37"/>
      <c r="L162" s="41"/>
      <c r="M162" s="229"/>
      <c r="N162" s="230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137</v>
      </c>
      <c r="AU162" s="14" t="s">
        <v>83</v>
      </c>
    </row>
    <row r="163" s="2" customFormat="1" ht="24.15" customHeight="1">
      <c r="A163" s="35"/>
      <c r="B163" s="36"/>
      <c r="C163" s="231" t="s">
        <v>221</v>
      </c>
      <c r="D163" s="231" t="s">
        <v>139</v>
      </c>
      <c r="E163" s="232" t="s">
        <v>222</v>
      </c>
      <c r="F163" s="233" t="s">
        <v>223</v>
      </c>
      <c r="G163" s="234" t="s">
        <v>133</v>
      </c>
      <c r="H163" s="235">
        <v>54</v>
      </c>
      <c r="I163" s="236"/>
      <c r="J163" s="237">
        <f>ROUND(I163*H163,2)</f>
        <v>0</v>
      </c>
      <c r="K163" s="233" t="s">
        <v>134</v>
      </c>
      <c r="L163" s="238"/>
      <c r="M163" s="239" t="s">
        <v>1</v>
      </c>
      <c r="N163" s="240" t="s">
        <v>40</v>
      </c>
      <c r="O163" s="88"/>
      <c r="P163" s="222">
        <f>O163*H163</f>
        <v>0</v>
      </c>
      <c r="Q163" s="222">
        <v>0.00017000000000000001</v>
      </c>
      <c r="R163" s="222">
        <f>Q163*H163</f>
        <v>0.0091800000000000007</v>
      </c>
      <c r="S163" s="222">
        <v>0</v>
      </c>
      <c r="T163" s="22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4" t="s">
        <v>143</v>
      </c>
      <c r="AT163" s="224" t="s">
        <v>139</v>
      </c>
      <c r="AU163" s="224" t="s">
        <v>83</v>
      </c>
      <c r="AY163" s="14" t="s">
        <v>129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4" t="s">
        <v>83</v>
      </c>
      <c r="BK163" s="225">
        <f>ROUND(I163*H163,2)</f>
        <v>0</v>
      </c>
      <c r="BL163" s="14" t="s">
        <v>135</v>
      </c>
      <c r="BM163" s="224" t="s">
        <v>224</v>
      </c>
    </row>
    <row r="164" s="2" customFormat="1" ht="24.15" customHeight="1">
      <c r="A164" s="35"/>
      <c r="B164" s="36"/>
      <c r="C164" s="213" t="s">
        <v>225</v>
      </c>
      <c r="D164" s="213" t="s">
        <v>130</v>
      </c>
      <c r="E164" s="214" t="s">
        <v>217</v>
      </c>
      <c r="F164" s="215" t="s">
        <v>218</v>
      </c>
      <c r="G164" s="216" t="s">
        <v>133</v>
      </c>
      <c r="H164" s="217">
        <v>30</v>
      </c>
      <c r="I164" s="218"/>
      <c r="J164" s="219">
        <f>ROUND(I164*H164,2)</f>
        <v>0</v>
      </c>
      <c r="K164" s="215" t="s">
        <v>134</v>
      </c>
      <c r="L164" s="41"/>
      <c r="M164" s="220" t="s">
        <v>1</v>
      </c>
      <c r="N164" s="221" t="s">
        <v>40</v>
      </c>
      <c r="O164" s="88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135</v>
      </c>
      <c r="AT164" s="224" t="s">
        <v>130</v>
      </c>
      <c r="AU164" s="224" t="s">
        <v>83</v>
      </c>
      <c r="AY164" s="14" t="s">
        <v>129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83</v>
      </c>
      <c r="BK164" s="225">
        <f>ROUND(I164*H164,2)</f>
        <v>0</v>
      </c>
      <c r="BL164" s="14" t="s">
        <v>135</v>
      </c>
      <c r="BM164" s="224" t="s">
        <v>226</v>
      </c>
    </row>
    <row r="165" s="2" customFormat="1">
      <c r="A165" s="35"/>
      <c r="B165" s="36"/>
      <c r="C165" s="37"/>
      <c r="D165" s="226" t="s">
        <v>137</v>
      </c>
      <c r="E165" s="37"/>
      <c r="F165" s="227" t="s">
        <v>220</v>
      </c>
      <c r="G165" s="37"/>
      <c r="H165" s="37"/>
      <c r="I165" s="228"/>
      <c r="J165" s="37"/>
      <c r="K165" s="37"/>
      <c r="L165" s="41"/>
      <c r="M165" s="229"/>
      <c r="N165" s="230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137</v>
      </c>
      <c r="AU165" s="14" t="s">
        <v>83</v>
      </c>
    </row>
    <row r="166" s="2" customFormat="1" ht="24.15" customHeight="1">
      <c r="A166" s="35"/>
      <c r="B166" s="36"/>
      <c r="C166" s="231" t="s">
        <v>227</v>
      </c>
      <c r="D166" s="231" t="s">
        <v>139</v>
      </c>
      <c r="E166" s="232" t="s">
        <v>228</v>
      </c>
      <c r="F166" s="233" t="s">
        <v>229</v>
      </c>
      <c r="G166" s="234" t="s">
        <v>133</v>
      </c>
      <c r="H166" s="235">
        <v>30</v>
      </c>
      <c r="I166" s="236"/>
      <c r="J166" s="237">
        <f>ROUND(I166*H166,2)</f>
        <v>0</v>
      </c>
      <c r="K166" s="233" t="s">
        <v>134</v>
      </c>
      <c r="L166" s="238"/>
      <c r="M166" s="239" t="s">
        <v>1</v>
      </c>
      <c r="N166" s="240" t="s">
        <v>40</v>
      </c>
      <c r="O166" s="88"/>
      <c r="P166" s="222">
        <f>O166*H166</f>
        <v>0</v>
      </c>
      <c r="Q166" s="222">
        <v>0.00012</v>
      </c>
      <c r="R166" s="222">
        <f>Q166*H166</f>
        <v>0.0035999999999999999</v>
      </c>
      <c r="S166" s="222">
        <v>0</v>
      </c>
      <c r="T166" s="22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143</v>
      </c>
      <c r="AT166" s="224" t="s">
        <v>139</v>
      </c>
      <c r="AU166" s="224" t="s">
        <v>83</v>
      </c>
      <c r="AY166" s="14" t="s">
        <v>129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83</v>
      </c>
      <c r="BK166" s="225">
        <f>ROUND(I166*H166,2)</f>
        <v>0</v>
      </c>
      <c r="BL166" s="14" t="s">
        <v>135</v>
      </c>
      <c r="BM166" s="224" t="s">
        <v>230</v>
      </c>
    </row>
    <row r="167" s="2" customFormat="1" ht="24.15" customHeight="1">
      <c r="A167" s="35"/>
      <c r="B167" s="36"/>
      <c r="C167" s="213" t="s">
        <v>231</v>
      </c>
      <c r="D167" s="213" t="s">
        <v>130</v>
      </c>
      <c r="E167" s="214" t="s">
        <v>232</v>
      </c>
      <c r="F167" s="215" t="s">
        <v>233</v>
      </c>
      <c r="G167" s="216" t="s">
        <v>133</v>
      </c>
      <c r="H167" s="217">
        <v>30</v>
      </c>
      <c r="I167" s="218"/>
      <c r="J167" s="219">
        <f>ROUND(I167*H167,2)</f>
        <v>0</v>
      </c>
      <c r="K167" s="215" t="s">
        <v>134</v>
      </c>
      <c r="L167" s="41"/>
      <c r="M167" s="220" t="s">
        <v>1</v>
      </c>
      <c r="N167" s="221" t="s">
        <v>40</v>
      </c>
      <c r="O167" s="88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135</v>
      </c>
      <c r="AT167" s="224" t="s">
        <v>130</v>
      </c>
      <c r="AU167" s="224" t="s">
        <v>83</v>
      </c>
      <c r="AY167" s="14" t="s">
        <v>129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83</v>
      </c>
      <c r="BK167" s="225">
        <f>ROUND(I167*H167,2)</f>
        <v>0</v>
      </c>
      <c r="BL167" s="14" t="s">
        <v>135</v>
      </c>
      <c r="BM167" s="224" t="s">
        <v>234</v>
      </c>
    </row>
    <row r="168" s="2" customFormat="1">
      <c r="A168" s="35"/>
      <c r="B168" s="36"/>
      <c r="C168" s="37"/>
      <c r="D168" s="226" t="s">
        <v>137</v>
      </c>
      <c r="E168" s="37"/>
      <c r="F168" s="227" t="s">
        <v>235</v>
      </c>
      <c r="G168" s="37"/>
      <c r="H168" s="37"/>
      <c r="I168" s="228"/>
      <c r="J168" s="37"/>
      <c r="K168" s="37"/>
      <c r="L168" s="41"/>
      <c r="M168" s="229"/>
      <c r="N168" s="230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137</v>
      </c>
      <c r="AU168" s="14" t="s">
        <v>83</v>
      </c>
    </row>
    <row r="169" s="2" customFormat="1" ht="37.8" customHeight="1">
      <c r="A169" s="35"/>
      <c r="B169" s="36"/>
      <c r="C169" s="231" t="s">
        <v>236</v>
      </c>
      <c r="D169" s="231" t="s">
        <v>139</v>
      </c>
      <c r="E169" s="232" t="s">
        <v>237</v>
      </c>
      <c r="F169" s="233" t="s">
        <v>238</v>
      </c>
      <c r="G169" s="234" t="s">
        <v>133</v>
      </c>
      <c r="H169" s="235">
        <v>30</v>
      </c>
      <c r="I169" s="236"/>
      <c r="J169" s="237">
        <f>ROUND(I169*H169,2)</f>
        <v>0</v>
      </c>
      <c r="K169" s="233" t="s">
        <v>134</v>
      </c>
      <c r="L169" s="238"/>
      <c r="M169" s="239" t="s">
        <v>1</v>
      </c>
      <c r="N169" s="240" t="s">
        <v>40</v>
      </c>
      <c r="O169" s="88"/>
      <c r="P169" s="222">
        <f>O169*H169</f>
        <v>0</v>
      </c>
      <c r="Q169" s="222">
        <v>5.0000000000000002E-05</v>
      </c>
      <c r="R169" s="222">
        <f>Q169*H169</f>
        <v>0.0015</v>
      </c>
      <c r="S169" s="222">
        <v>0</v>
      </c>
      <c r="T169" s="22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4" t="s">
        <v>143</v>
      </c>
      <c r="AT169" s="224" t="s">
        <v>139</v>
      </c>
      <c r="AU169" s="224" t="s">
        <v>83</v>
      </c>
      <c r="AY169" s="14" t="s">
        <v>129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4" t="s">
        <v>83</v>
      </c>
      <c r="BK169" s="225">
        <f>ROUND(I169*H169,2)</f>
        <v>0</v>
      </c>
      <c r="BL169" s="14" t="s">
        <v>135</v>
      </c>
      <c r="BM169" s="224" t="s">
        <v>239</v>
      </c>
    </row>
    <row r="170" s="2" customFormat="1" ht="24.15" customHeight="1">
      <c r="A170" s="35"/>
      <c r="B170" s="36"/>
      <c r="C170" s="213" t="s">
        <v>240</v>
      </c>
      <c r="D170" s="213" t="s">
        <v>130</v>
      </c>
      <c r="E170" s="214" t="s">
        <v>232</v>
      </c>
      <c r="F170" s="215" t="s">
        <v>233</v>
      </c>
      <c r="G170" s="216" t="s">
        <v>133</v>
      </c>
      <c r="H170" s="217">
        <v>50</v>
      </c>
      <c r="I170" s="218"/>
      <c r="J170" s="219">
        <f>ROUND(I170*H170,2)</f>
        <v>0</v>
      </c>
      <c r="K170" s="215" t="s">
        <v>134</v>
      </c>
      <c r="L170" s="41"/>
      <c r="M170" s="220" t="s">
        <v>1</v>
      </c>
      <c r="N170" s="221" t="s">
        <v>40</v>
      </c>
      <c r="O170" s="88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4" t="s">
        <v>135</v>
      </c>
      <c r="AT170" s="224" t="s">
        <v>130</v>
      </c>
      <c r="AU170" s="224" t="s">
        <v>83</v>
      </c>
      <c r="AY170" s="14" t="s">
        <v>129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4" t="s">
        <v>83</v>
      </c>
      <c r="BK170" s="225">
        <f>ROUND(I170*H170,2)</f>
        <v>0</v>
      </c>
      <c r="BL170" s="14" t="s">
        <v>135</v>
      </c>
      <c r="BM170" s="224" t="s">
        <v>241</v>
      </c>
    </row>
    <row r="171" s="2" customFormat="1">
      <c r="A171" s="35"/>
      <c r="B171" s="36"/>
      <c r="C171" s="37"/>
      <c r="D171" s="226" t="s">
        <v>137</v>
      </c>
      <c r="E171" s="37"/>
      <c r="F171" s="227" t="s">
        <v>235</v>
      </c>
      <c r="G171" s="37"/>
      <c r="H171" s="37"/>
      <c r="I171" s="228"/>
      <c r="J171" s="37"/>
      <c r="K171" s="37"/>
      <c r="L171" s="41"/>
      <c r="M171" s="229"/>
      <c r="N171" s="230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137</v>
      </c>
      <c r="AU171" s="14" t="s">
        <v>83</v>
      </c>
    </row>
    <row r="172" s="2" customFormat="1" ht="37.8" customHeight="1">
      <c r="A172" s="35"/>
      <c r="B172" s="36"/>
      <c r="C172" s="231" t="s">
        <v>242</v>
      </c>
      <c r="D172" s="231" t="s">
        <v>139</v>
      </c>
      <c r="E172" s="232" t="s">
        <v>243</v>
      </c>
      <c r="F172" s="233" t="s">
        <v>244</v>
      </c>
      <c r="G172" s="234" t="s">
        <v>133</v>
      </c>
      <c r="H172" s="235">
        <v>50</v>
      </c>
      <c r="I172" s="236"/>
      <c r="J172" s="237">
        <f>ROUND(I172*H172,2)</f>
        <v>0</v>
      </c>
      <c r="K172" s="233" t="s">
        <v>134</v>
      </c>
      <c r="L172" s="238"/>
      <c r="M172" s="239" t="s">
        <v>1</v>
      </c>
      <c r="N172" s="240" t="s">
        <v>40</v>
      </c>
      <c r="O172" s="88"/>
      <c r="P172" s="222">
        <f>O172*H172</f>
        <v>0</v>
      </c>
      <c r="Q172" s="222">
        <v>8.0000000000000007E-05</v>
      </c>
      <c r="R172" s="222">
        <f>Q172*H172</f>
        <v>0.0040000000000000001</v>
      </c>
      <c r="S172" s="222">
        <v>0</v>
      </c>
      <c r="T172" s="22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143</v>
      </c>
      <c r="AT172" s="224" t="s">
        <v>139</v>
      </c>
      <c r="AU172" s="224" t="s">
        <v>83</v>
      </c>
      <c r="AY172" s="14" t="s">
        <v>129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83</v>
      </c>
      <c r="BK172" s="225">
        <f>ROUND(I172*H172,2)</f>
        <v>0</v>
      </c>
      <c r="BL172" s="14" t="s">
        <v>135</v>
      </c>
      <c r="BM172" s="224" t="s">
        <v>245</v>
      </c>
    </row>
    <row r="173" s="12" customFormat="1" ht="25.92" customHeight="1">
      <c r="A173" s="12"/>
      <c r="B173" s="199"/>
      <c r="C173" s="200"/>
      <c r="D173" s="201" t="s">
        <v>74</v>
      </c>
      <c r="E173" s="202" t="s">
        <v>246</v>
      </c>
      <c r="F173" s="202" t="s">
        <v>247</v>
      </c>
      <c r="G173" s="200"/>
      <c r="H173" s="200"/>
      <c r="I173" s="203"/>
      <c r="J173" s="204">
        <f>BK173</f>
        <v>0</v>
      </c>
      <c r="K173" s="200"/>
      <c r="L173" s="205"/>
      <c r="M173" s="206"/>
      <c r="N173" s="207"/>
      <c r="O173" s="207"/>
      <c r="P173" s="208">
        <f>SUM(P174:P176)</f>
        <v>0</v>
      </c>
      <c r="Q173" s="207"/>
      <c r="R173" s="208">
        <f>SUM(R174:R176)</f>
        <v>0.00040000000000000002</v>
      </c>
      <c r="S173" s="207"/>
      <c r="T173" s="209">
        <f>SUM(T174:T176)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0" t="s">
        <v>83</v>
      </c>
      <c r="AT173" s="211" t="s">
        <v>74</v>
      </c>
      <c r="AU173" s="211" t="s">
        <v>75</v>
      </c>
      <c r="AY173" s="210" t="s">
        <v>129</v>
      </c>
      <c r="BK173" s="212">
        <f>SUM(BK174:BK176)</f>
        <v>0</v>
      </c>
    </row>
    <row r="174" s="2" customFormat="1" ht="33" customHeight="1">
      <c r="A174" s="35"/>
      <c r="B174" s="36"/>
      <c r="C174" s="213" t="s">
        <v>248</v>
      </c>
      <c r="D174" s="213" t="s">
        <v>130</v>
      </c>
      <c r="E174" s="214" t="s">
        <v>249</v>
      </c>
      <c r="F174" s="215" t="s">
        <v>250</v>
      </c>
      <c r="G174" s="216" t="s">
        <v>172</v>
      </c>
      <c r="H174" s="217">
        <v>4</v>
      </c>
      <c r="I174" s="218"/>
      <c r="J174" s="219">
        <f>ROUND(I174*H174,2)</f>
        <v>0</v>
      </c>
      <c r="K174" s="215" t="s">
        <v>134</v>
      </c>
      <c r="L174" s="41"/>
      <c r="M174" s="220" t="s">
        <v>1</v>
      </c>
      <c r="N174" s="221" t="s">
        <v>40</v>
      </c>
      <c r="O174" s="88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4" t="s">
        <v>135</v>
      </c>
      <c r="AT174" s="224" t="s">
        <v>130</v>
      </c>
      <c r="AU174" s="224" t="s">
        <v>83</v>
      </c>
      <c r="AY174" s="14" t="s">
        <v>129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4" t="s">
        <v>83</v>
      </c>
      <c r="BK174" s="225">
        <f>ROUND(I174*H174,2)</f>
        <v>0</v>
      </c>
      <c r="BL174" s="14" t="s">
        <v>135</v>
      </c>
      <c r="BM174" s="224" t="s">
        <v>251</v>
      </c>
    </row>
    <row r="175" s="2" customFormat="1">
      <c r="A175" s="35"/>
      <c r="B175" s="36"/>
      <c r="C175" s="37"/>
      <c r="D175" s="226" t="s">
        <v>137</v>
      </c>
      <c r="E175" s="37"/>
      <c r="F175" s="227" t="s">
        <v>252</v>
      </c>
      <c r="G175" s="37"/>
      <c r="H175" s="37"/>
      <c r="I175" s="228"/>
      <c r="J175" s="37"/>
      <c r="K175" s="37"/>
      <c r="L175" s="41"/>
      <c r="M175" s="229"/>
      <c r="N175" s="230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137</v>
      </c>
      <c r="AU175" s="14" t="s">
        <v>83</v>
      </c>
    </row>
    <row r="176" s="2" customFormat="1" ht="24.15" customHeight="1">
      <c r="A176" s="35"/>
      <c r="B176" s="36"/>
      <c r="C176" s="231" t="s">
        <v>253</v>
      </c>
      <c r="D176" s="231" t="s">
        <v>139</v>
      </c>
      <c r="E176" s="232" t="s">
        <v>254</v>
      </c>
      <c r="F176" s="233" t="s">
        <v>255</v>
      </c>
      <c r="G176" s="234" t="s">
        <v>172</v>
      </c>
      <c r="H176" s="235">
        <v>4</v>
      </c>
      <c r="I176" s="236"/>
      <c r="J176" s="237">
        <f>ROUND(I176*H176,2)</f>
        <v>0</v>
      </c>
      <c r="K176" s="233" t="s">
        <v>134</v>
      </c>
      <c r="L176" s="238"/>
      <c r="M176" s="239" t="s">
        <v>1</v>
      </c>
      <c r="N176" s="240" t="s">
        <v>40</v>
      </c>
      <c r="O176" s="88"/>
      <c r="P176" s="222">
        <f>O176*H176</f>
        <v>0</v>
      </c>
      <c r="Q176" s="222">
        <v>0.00010000000000000001</v>
      </c>
      <c r="R176" s="222">
        <f>Q176*H176</f>
        <v>0.00040000000000000002</v>
      </c>
      <c r="S176" s="222">
        <v>0</v>
      </c>
      <c r="T176" s="22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4" t="s">
        <v>143</v>
      </c>
      <c r="AT176" s="224" t="s">
        <v>139</v>
      </c>
      <c r="AU176" s="224" t="s">
        <v>83</v>
      </c>
      <c r="AY176" s="14" t="s">
        <v>129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4" t="s">
        <v>83</v>
      </c>
      <c r="BK176" s="225">
        <f>ROUND(I176*H176,2)</f>
        <v>0</v>
      </c>
      <c r="BL176" s="14" t="s">
        <v>135</v>
      </c>
      <c r="BM176" s="224" t="s">
        <v>256</v>
      </c>
    </row>
    <row r="177" s="12" customFormat="1" ht="25.92" customHeight="1">
      <c r="A177" s="12"/>
      <c r="B177" s="199"/>
      <c r="C177" s="200"/>
      <c r="D177" s="201" t="s">
        <v>74</v>
      </c>
      <c r="E177" s="202" t="s">
        <v>74</v>
      </c>
      <c r="F177" s="202" t="s">
        <v>81</v>
      </c>
      <c r="G177" s="200"/>
      <c r="H177" s="200"/>
      <c r="I177" s="203"/>
      <c r="J177" s="204">
        <f>BK177</f>
        <v>0</v>
      </c>
      <c r="K177" s="200"/>
      <c r="L177" s="205"/>
      <c r="M177" s="206"/>
      <c r="N177" s="207"/>
      <c r="O177" s="207"/>
      <c r="P177" s="208">
        <f>P178+P183+P188+P193+P198+P203+P208+P213</f>
        <v>0</v>
      </c>
      <c r="Q177" s="207"/>
      <c r="R177" s="208">
        <f>R178+R183+R188+R193+R198+R203+R208+R213</f>
        <v>0</v>
      </c>
      <c r="S177" s="207"/>
      <c r="T177" s="209">
        <f>T178+T183+T188+T193+T198+T203+T208+T213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0" t="s">
        <v>83</v>
      </c>
      <c r="AT177" s="211" t="s">
        <v>74</v>
      </c>
      <c r="AU177" s="211" t="s">
        <v>75</v>
      </c>
      <c r="AY177" s="210" t="s">
        <v>129</v>
      </c>
      <c r="BK177" s="212">
        <f>BK178+BK183+BK188+BK193+BK198+BK203+BK208+BK213</f>
        <v>0</v>
      </c>
    </row>
    <row r="178" s="12" customFormat="1" ht="22.8" customHeight="1">
      <c r="A178" s="12"/>
      <c r="B178" s="199"/>
      <c r="C178" s="200"/>
      <c r="D178" s="201" t="s">
        <v>74</v>
      </c>
      <c r="E178" s="241" t="s">
        <v>96</v>
      </c>
      <c r="F178" s="241" t="s">
        <v>257</v>
      </c>
      <c r="G178" s="200"/>
      <c r="H178" s="200"/>
      <c r="I178" s="203"/>
      <c r="J178" s="242">
        <f>BK178</f>
        <v>0</v>
      </c>
      <c r="K178" s="200"/>
      <c r="L178" s="205"/>
      <c r="M178" s="206"/>
      <c r="N178" s="207"/>
      <c r="O178" s="207"/>
      <c r="P178" s="208">
        <f>SUM(P179:P182)</f>
        <v>0</v>
      </c>
      <c r="Q178" s="207"/>
      <c r="R178" s="208">
        <f>SUM(R179:R182)</f>
        <v>0</v>
      </c>
      <c r="S178" s="207"/>
      <c r="T178" s="209">
        <f>SUM(T179:T182)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0" t="s">
        <v>83</v>
      </c>
      <c r="AT178" s="211" t="s">
        <v>74</v>
      </c>
      <c r="AU178" s="211" t="s">
        <v>83</v>
      </c>
      <c r="AY178" s="210" t="s">
        <v>129</v>
      </c>
      <c r="BK178" s="212">
        <f>SUM(BK179:BK182)</f>
        <v>0</v>
      </c>
    </row>
    <row r="179" s="2" customFormat="1" ht="24.15" customHeight="1">
      <c r="A179" s="35"/>
      <c r="B179" s="36"/>
      <c r="C179" s="213" t="s">
        <v>258</v>
      </c>
      <c r="D179" s="213" t="s">
        <v>130</v>
      </c>
      <c r="E179" s="214" t="s">
        <v>259</v>
      </c>
      <c r="F179" s="215" t="s">
        <v>260</v>
      </c>
      <c r="G179" s="216" t="s">
        <v>261</v>
      </c>
      <c r="H179" s="217">
        <v>8</v>
      </c>
      <c r="I179" s="218"/>
      <c r="J179" s="219">
        <f>ROUND(I179*H179,2)</f>
        <v>0</v>
      </c>
      <c r="K179" s="215" t="s">
        <v>134</v>
      </c>
      <c r="L179" s="41"/>
      <c r="M179" s="220" t="s">
        <v>1</v>
      </c>
      <c r="N179" s="221" t="s">
        <v>40</v>
      </c>
      <c r="O179" s="88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4" t="s">
        <v>135</v>
      </c>
      <c r="AT179" s="224" t="s">
        <v>130</v>
      </c>
      <c r="AU179" s="224" t="s">
        <v>85</v>
      </c>
      <c r="AY179" s="14" t="s">
        <v>129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4" t="s">
        <v>83</v>
      </c>
      <c r="BK179" s="225">
        <f>ROUND(I179*H179,2)</f>
        <v>0</v>
      </c>
      <c r="BL179" s="14" t="s">
        <v>135</v>
      </c>
      <c r="BM179" s="224" t="s">
        <v>262</v>
      </c>
    </row>
    <row r="180" s="2" customFormat="1">
      <c r="A180" s="35"/>
      <c r="B180" s="36"/>
      <c r="C180" s="37"/>
      <c r="D180" s="226" t="s">
        <v>137</v>
      </c>
      <c r="E180" s="37"/>
      <c r="F180" s="227" t="s">
        <v>263</v>
      </c>
      <c r="G180" s="37"/>
      <c r="H180" s="37"/>
      <c r="I180" s="228"/>
      <c r="J180" s="37"/>
      <c r="K180" s="37"/>
      <c r="L180" s="41"/>
      <c r="M180" s="229"/>
      <c r="N180" s="230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137</v>
      </c>
      <c r="AU180" s="14" t="s">
        <v>85</v>
      </c>
    </row>
    <row r="181" s="2" customFormat="1">
      <c r="A181" s="35"/>
      <c r="B181" s="36"/>
      <c r="C181" s="37"/>
      <c r="D181" s="243" t="s">
        <v>264</v>
      </c>
      <c r="E181" s="37"/>
      <c r="F181" s="244" t="s">
        <v>265</v>
      </c>
      <c r="G181" s="37"/>
      <c r="H181" s="37"/>
      <c r="I181" s="228"/>
      <c r="J181" s="37"/>
      <c r="K181" s="37"/>
      <c r="L181" s="41"/>
      <c r="M181" s="229"/>
      <c r="N181" s="230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264</v>
      </c>
      <c r="AU181" s="14" t="s">
        <v>85</v>
      </c>
    </row>
    <row r="182" s="2" customFormat="1" ht="55.5" customHeight="1">
      <c r="A182" s="35"/>
      <c r="B182" s="36"/>
      <c r="C182" s="231" t="s">
        <v>266</v>
      </c>
      <c r="D182" s="231" t="s">
        <v>139</v>
      </c>
      <c r="E182" s="232" t="s">
        <v>267</v>
      </c>
      <c r="F182" s="233" t="s">
        <v>268</v>
      </c>
      <c r="G182" s="234" t="s">
        <v>269</v>
      </c>
      <c r="H182" s="235">
        <v>1</v>
      </c>
      <c r="I182" s="236"/>
      <c r="J182" s="237">
        <f>ROUND(I182*H182,2)</f>
        <v>0</v>
      </c>
      <c r="K182" s="233" t="s">
        <v>142</v>
      </c>
      <c r="L182" s="238"/>
      <c r="M182" s="239" t="s">
        <v>1</v>
      </c>
      <c r="N182" s="240" t="s">
        <v>40</v>
      </c>
      <c r="O182" s="88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4" t="s">
        <v>143</v>
      </c>
      <c r="AT182" s="224" t="s">
        <v>139</v>
      </c>
      <c r="AU182" s="224" t="s">
        <v>85</v>
      </c>
      <c r="AY182" s="14" t="s">
        <v>129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4" t="s">
        <v>83</v>
      </c>
      <c r="BK182" s="225">
        <f>ROUND(I182*H182,2)</f>
        <v>0</v>
      </c>
      <c r="BL182" s="14" t="s">
        <v>135</v>
      </c>
      <c r="BM182" s="224" t="s">
        <v>270</v>
      </c>
    </row>
    <row r="183" s="12" customFormat="1" ht="22.8" customHeight="1">
      <c r="A183" s="12"/>
      <c r="B183" s="199"/>
      <c r="C183" s="200"/>
      <c r="D183" s="201" t="s">
        <v>74</v>
      </c>
      <c r="E183" s="241" t="s">
        <v>271</v>
      </c>
      <c r="F183" s="241" t="s">
        <v>272</v>
      </c>
      <c r="G183" s="200"/>
      <c r="H183" s="200"/>
      <c r="I183" s="203"/>
      <c r="J183" s="242">
        <f>BK183</f>
        <v>0</v>
      </c>
      <c r="K183" s="200"/>
      <c r="L183" s="205"/>
      <c r="M183" s="206"/>
      <c r="N183" s="207"/>
      <c r="O183" s="207"/>
      <c r="P183" s="208">
        <f>SUM(P184:P187)</f>
        <v>0</v>
      </c>
      <c r="Q183" s="207"/>
      <c r="R183" s="208">
        <f>SUM(R184:R187)</f>
        <v>0</v>
      </c>
      <c r="S183" s="207"/>
      <c r="T183" s="209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0" t="s">
        <v>83</v>
      </c>
      <c r="AT183" s="211" t="s">
        <v>74</v>
      </c>
      <c r="AU183" s="211" t="s">
        <v>83</v>
      </c>
      <c r="AY183" s="210" t="s">
        <v>129</v>
      </c>
      <c r="BK183" s="212">
        <f>SUM(BK184:BK187)</f>
        <v>0</v>
      </c>
    </row>
    <row r="184" s="2" customFormat="1" ht="24.15" customHeight="1">
      <c r="A184" s="35"/>
      <c r="B184" s="36"/>
      <c r="C184" s="213" t="s">
        <v>273</v>
      </c>
      <c r="D184" s="213" t="s">
        <v>130</v>
      </c>
      <c r="E184" s="214" t="s">
        <v>259</v>
      </c>
      <c r="F184" s="215" t="s">
        <v>260</v>
      </c>
      <c r="G184" s="216" t="s">
        <v>261</v>
      </c>
      <c r="H184" s="217">
        <v>1.2</v>
      </c>
      <c r="I184" s="218"/>
      <c r="J184" s="219">
        <f>ROUND(I184*H184,2)</f>
        <v>0</v>
      </c>
      <c r="K184" s="215" t="s">
        <v>134</v>
      </c>
      <c r="L184" s="41"/>
      <c r="M184" s="220" t="s">
        <v>1</v>
      </c>
      <c r="N184" s="221" t="s">
        <v>40</v>
      </c>
      <c r="O184" s="88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4" t="s">
        <v>135</v>
      </c>
      <c r="AT184" s="224" t="s">
        <v>130</v>
      </c>
      <c r="AU184" s="224" t="s">
        <v>85</v>
      </c>
      <c r="AY184" s="14" t="s">
        <v>129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4" t="s">
        <v>83</v>
      </c>
      <c r="BK184" s="225">
        <f>ROUND(I184*H184,2)</f>
        <v>0</v>
      </c>
      <c r="BL184" s="14" t="s">
        <v>135</v>
      </c>
      <c r="BM184" s="224" t="s">
        <v>274</v>
      </c>
    </row>
    <row r="185" s="2" customFormat="1">
      <c r="A185" s="35"/>
      <c r="B185" s="36"/>
      <c r="C185" s="37"/>
      <c r="D185" s="226" t="s">
        <v>137</v>
      </c>
      <c r="E185" s="37"/>
      <c r="F185" s="227" t="s">
        <v>263</v>
      </c>
      <c r="G185" s="37"/>
      <c r="H185" s="37"/>
      <c r="I185" s="228"/>
      <c r="J185" s="37"/>
      <c r="K185" s="37"/>
      <c r="L185" s="41"/>
      <c r="M185" s="229"/>
      <c r="N185" s="230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137</v>
      </c>
      <c r="AU185" s="14" t="s">
        <v>85</v>
      </c>
    </row>
    <row r="186" s="2" customFormat="1" ht="24.15" customHeight="1">
      <c r="A186" s="35"/>
      <c r="B186" s="36"/>
      <c r="C186" s="231" t="s">
        <v>275</v>
      </c>
      <c r="D186" s="231" t="s">
        <v>139</v>
      </c>
      <c r="E186" s="232" t="s">
        <v>276</v>
      </c>
      <c r="F186" s="233" t="s">
        <v>277</v>
      </c>
      <c r="G186" s="234" t="s">
        <v>148</v>
      </c>
      <c r="H186" s="235">
        <v>1</v>
      </c>
      <c r="I186" s="236"/>
      <c r="J186" s="237">
        <f>ROUND(I186*H186,2)</f>
        <v>0</v>
      </c>
      <c r="K186" s="233" t="s">
        <v>142</v>
      </c>
      <c r="L186" s="238"/>
      <c r="M186" s="239" t="s">
        <v>1</v>
      </c>
      <c r="N186" s="240" t="s">
        <v>40</v>
      </c>
      <c r="O186" s="88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4" t="s">
        <v>278</v>
      </c>
      <c r="AT186" s="224" t="s">
        <v>139</v>
      </c>
      <c r="AU186" s="224" t="s">
        <v>85</v>
      </c>
      <c r="AY186" s="14" t="s">
        <v>129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4" t="s">
        <v>83</v>
      </c>
      <c r="BK186" s="225">
        <f>ROUND(I186*H186,2)</f>
        <v>0</v>
      </c>
      <c r="BL186" s="14" t="s">
        <v>278</v>
      </c>
      <c r="BM186" s="224" t="s">
        <v>279</v>
      </c>
    </row>
    <row r="187" s="2" customFormat="1">
      <c r="A187" s="35"/>
      <c r="B187" s="36"/>
      <c r="C187" s="37"/>
      <c r="D187" s="243" t="s">
        <v>264</v>
      </c>
      <c r="E187" s="37"/>
      <c r="F187" s="244" t="s">
        <v>280</v>
      </c>
      <c r="G187" s="37"/>
      <c r="H187" s="37"/>
      <c r="I187" s="228"/>
      <c r="J187" s="37"/>
      <c r="K187" s="37"/>
      <c r="L187" s="41"/>
      <c r="M187" s="229"/>
      <c r="N187" s="230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264</v>
      </c>
      <c r="AU187" s="14" t="s">
        <v>85</v>
      </c>
    </row>
    <row r="188" s="12" customFormat="1" ht="22.8" customHeight="1">
      <c r="A188" s="12"/>
      <c r="B188" s="199"/>
      <c r="C188" s="200"/>
      <c r="D188" s="201" t="s">
        <v>74</v>
      </c>
      <c r="E188" s="241" t="s">
        <v>281</v>
      </c>
      <c r="F188" s="241" t="s">
        <v>282</v>
      </c>
      <c r="G188" s="200"/>
      <c r="H188" s="200"/>
      <c r="I188" s="203"/>
      <c r="J188" s="242">
        <f>BK188</f>
        <v>0</v>
      </c>
      <c r="K188" s="200"/>
      <c r="L188" s="205"/>
      <c r="M188" s="206"/>
      <c r="N188" s="207"/>
      <c r="O188" s="207"/>
      <c r="P188" s="208">
        <f>SUM(P189:P192)</f>
        <v>0</v>
      </c>
      <c r="Q188" s="207"/>
      <c r="R188" s="208">
        <f>SUM(R189:R192)</f>
        <v>0</v>
      </c>
      <c r="S188" s="207"/>
      <c r="T188" s="209">
        <f>SUM(T189:T192)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83</v>
      </c>
      <c r="AT188" s="211" t="s">
        <v>74</v>
      </c>
      <c r="AU188" s="211" t="s">
        <v>83</v>
      </c>
      <c r="AY188" s="210" t="s">
        <v>129</v>
      </c>
      <c r="BK188" s="212">
        <f>SUM(BK189:BK192)</f>
        <v>0</v>
      </c>
    </row>
    <row r="189" s="2" customFormat="1" ht="24.15" customHeight="1">
      <c r="A189" s="35"/>
      <c r="B189" s="36"/>
      <c r="C189" s="213" t="s">
        <v>283</v>
      </c>
      <c r="D189" s="213" t="s">
        <v>130</v>
      </c>
      <c r="E189" s="214" t="s">
        <v>259</v>
      </c>
      <c r="F189" s="215" t="s">
        <v>260</v>
      </c>
      <c r="G189" s="216" t="s">
        <v>261</v>
      </c>
      <c r="H189" s="217">
        <v>1.2</v>
      </c>
      <c r="I189" s="218"/>
      <c r="J189" s="219">
        <f>ROUND(I189*H189,2)</f>
        <v>0</v>
      </c>
      <c r="K189" s="215" t="s">
        <v>134</v>
      </c>
      <c r="L189" s="41"/>
      <c r="M189" s="220" t="s">
        <v>1</v>
      </c>
      <c r="N189" s="221" t="s">
        <v>40</v>
      </c>
      <c r="O189" s="88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4" t="s">
        <v>135</v>
      </c>
      <c r="AT189" s="224" t="s">
        <v>130</v>
      </c>
      <c r="AU189" s="224" t="s">
        <v>85</v>
      </c>
      <c r="AY189" s="14" t="s">
        <v>129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4" t="s">
        <v>83</v>
      </c>
      <c r="BK189" s="225">
        <f>ROUND(I189*H189,2)</f>
        <v>0</v>
      </c>
      <c r="BL189" s="14" t="s">
        <v>135</v>
      </c>
      <c r="BM189" s="224" t="s">
        <v>284</v>
      </c>
    </row>
    <row r="190" s="2" customFormat="1">
      <c r="A190" s="35"/>
      <c r="B190" s="36"/>
      <c r="C190" s="37"/>
      <c r="D190" s="226" t="s">
        <v>137</v>
      </c>
      <c r="E190" s="37"/>
      <c r="F190" s="227" t="s">
        <v>263</v>
      </c>
      <c r="G190" s="37"/>
      <c r="H190" s="37"/>
      <c r="I190" s="228"/>
      <c r="J190" s="37"/>
      <c r="K190" s="37"/>
      <c r="L190" s="41"/>
      <c r="M190" s="229"/>
      <c r="N190" s="230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137</v>
      </c>
      <c r="AU190" s="14" t="s">
        <v>85</v>
      </c>
    </row>
    <row r="191" s="2" customFormat="1" ht="24.15" customHeight="1">
      <c r="A191" s="35"/>
      <c r="B191" s="36"/>
      <c r="C191" s="231" t="s">
        <v>285</v>
      </c>
      <c r="D191" s="231" t="s">
        <v>139</v>
      </c>
      <c r="E191" s="232" t="s">
        <v>286</v>
      </c>
      <c r="F191" s="233" t="s">
        <v>287</v>
      </c>
      <c r="G191" s="234" t="s">
        <v>148</v>
      </c>
      <c r="H191" s="235">
        <v>1</v>
      </c>
      <c r="I191" s="236"/>
      <c r="J191" s="237">
        <f>ROUND(I191*H191,2)</f>
        <v>0</v>
      </c>
      <c r="K191" s="233" t="s">
        <v>142</v>
      </c>
      <c r="L191" s="238"/>
      <c r="M191" s="239" t="s">
        <v>1</v>
      </c>
      <c r="N191" s="240" t="s">
        <v>40</v>
      </c>
      <c r="O191" s="88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4" t="s">
        <v>278</v>
      </c>
      <c r="AT191" s="224" t="s">
        <v>139</v>
      </c>
      <c r="AU191" s="224" t="s">
        <v>85</v>
      </c>
      <c r="AY191" s="14" t="s">
        <v>129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4" t="s">
        <v>83</v>
      </c>
      <c r="BK191" s="225">
        <f>ROUND(I191*H191,2)</f>
        <v>0</v>
      </c>
      <c r="BL191" s="14" t="s">
        <v>278</v>
      </c>
      <c r="BM191" s="224" t="s">
        <v>288</v>
      </c>
    </row>
    <row r="192" s="2" customFormat="1">
      <c r="A192" s="35"/>
      <c r="B192" s="36"/>
      <c r="C192" s="37"/>
      <c r="D192" s="243" t="s">
        <v>264</v>
      </c>
      <c r="E192" s="37"/>
      <c r="F192" s="244" t="s">
        <v>289</v>
      </c>
      <c r="G192" s="37"/>
      <c r="H192" s="37"/>
      <c r="I192" s="228"/>
      <c r="J192" s="37"/>
      <c r="K192" s="37"/>
      <c r="L192" s="41"/>
      <c r="M192" s="229"/>
      <c r="N192" s="230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264</v>
      </c>
      <c r="AU192" s="14" t="s">
        <v>85</v>
      </c>
    </row>
    <row r="193" s="12" customFormat="1" ht="22.8" customHeight="1">
      <c r="A193" s="12"/>
      <c r="B193" s="199"/>
      <c r="C193" s="200"/>
      <c r="D193" s="201" t="s">
        <v>74</v>
      </c>
      <c r="E193" s="241" t="s">
        <v>290</v>
      </c>
      <c r="F193" s="241" t="s">
        <v>291</v>
      </c>
      <c r="G193" s="200"/>
      <c r="H193" s="200"/>
      <c r="I193" s="203"/>
      <c r="J193" s="242">
        <f>BK193</f>
        <v>0</v>
      </c>
      <c r="K193" s="200"/>
      <c r="L193" s="205"/>
      <c r="M193" s="206"/>
      <c r="N193" s="207"/>
      <c r="O193" s="207"/>
      <c r="P193" s="208">
        <f>SUM(P194:P197)</f>
        <v>0</v>
      </c>
      <c r="Q193" s="207"/>
      <c r="R193" s="208">
        <f>SUM(R194:R197)</f>
        <v>0</v>
      </c>
      <c r="S193" s="207"/>
      <c r="T193" s="209">
        <f>SUM(T194:T197)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0" t="s">
        <v>83</v>
      </c>
      <c r="AT193" s="211" t="s">
        <v>74</v>
      </c>
      <c r="AU193" s="211" t="s">
        <v>83</v>
      </c>
      <c r="AY193" s="210" t="s">
        <v>129</v>
      </c>
      <c r="BK193" s="212">
        <f>SUM(BK194:BK197)</f>
        <v>0</v>
      </c>
    </row>
    <row r="194" s="2" customFormat="1" ht="24.15" customHeight="1">
      <c r="A194" s="35"/>
      <c r="B194" s="36"/>
      <c r="C194" s="213" t="s">
        <v>292</v>
      </c>
      <c r="D194" s="213" t="s">
        <v>130</v>
      </c>
      <c r="E194" s="214" t="s">
        <v>259</v>
      </c>
      <c r="F194" s="215" t="s">
        <v>260</v>
      </c>
      <c r="G194" s="216" t="s">
        <v>261</v>
      </c>
      <c r="H194" s="217">
        <v>1.2</v>
      </c>
      <c r="I194" s="218"/>
      <c r="J194" s="219">
        <f>ROUND(I194*H194,2)</f>
        <v>0</v>
      </c>
      <c r="K194" s="215" t="s">
        <v>134</v>
      </c>
      <c r="L194" s="41"/>
      <c r="M194" s="220" t="s">
        <v>1</v>
      </c>
      <c r="N194" s="221" t="s">
        <v>40</v>
      </c>
      <c r="O194" s="88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4" t="s">
        <v>135</v>
      </c>
      <c r="AT194" s="224" t="s">
        <v>130</v>
      </c>
      <c r="AU194" s="224" t="s">
        <v>85</v>
      </c>
      <c r="AY194" s="14" t="s">
        <v>129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4" t="s">
        <v>83</v>
      </c>
      <c r="BK194" s="225">
        <f>ROUND(I194*H194,2)</f>
        <v>0</v>
      </c>
      <c r="BL194" s="14" t="s">
        <v>135</v>
      </c>
      <c r="BM194" s="224" t="s">
        <v>293</v>
      </c>
    </row>
    <row r="195" s="2" customFormat="1">
      <c r="A195" s="35"/>
      <c r="B195" s="36"/>
      <c r="C195" s="37"/>
      <c r="D195" s="226" t="s">
        <v>137</v>
      </c>
      <c r="E195" s="37"/>
      <c r="F195" s="227" t="s">
        <v>263</v>
      </c>
      <c r="G195" s="37"/>
      <c r="H195" s="37"/>
      <c r="I195" s="228"/>
      <c r="J195" s="37"/>
      <c r="K195" s="37"/>
      <c r="L195" s="41"/>
      <c r="M195" s="229"/>
      <c r="N195" s="230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137</v>
      </c>
      <c r="AU195" s="14" t="s">
        <v>85</v>
      </c>
    </row>
    <row r="196" s="2" customFormat="1" ht="49.05" customHeight="1">
      <c r="A196" s="35"/>
      <c r="B196" s="36"/>
      <c r="C196" s="231" t="s">
        <v>294</v>
      </c>
      <c r="D196" s="231" t="s">
        <v>139</v>
      </c>
      <c r="E196" s="232" t="s">
        <v>295</v>
      </c>
      <c r="F196" s="233" t="s">
        <v>296</v>
      </c>
      <c r="G196" s="234" t="s">
        <v>297</v>
      </c>
      <c r="H196" s="235">
        <v>1</v>
      </c>
      <c r="I196" s="236"/>
      <c r="J196" s="237">
        <f>ROUND(I196*H196,2)</f>
        <v>0</v>
      </c>
      <c r="K196" s="233" t="s">
        <v>142</v>
      </c>
      <c r="L196" s="238"/>
      <c r="M196" s="239" t="s">
        <v>1</v>
      </c>
      <c r="N196" s="240" t="s">
        <v>40</v>
      </c>
      <c r="O196" s="88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4" t="s">
        <v>278</v>
      </c>
      <c r="AT196" s="224" t="s">
        <v>139</v>
      </c>
      <c r="AU196" s="224" t="s">
        <v>85</v>
      </c>
      <c r="AY196" s="14" t="s">
        <v>129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4" t="s">
        <v>83</v>
      </c>
      <c r="BK196" s="225">
        <f>ROUND(I196*H196,2)</f>
        <v>0</v>
      </c>
      <c r="BL196" s="14" t="s">
        <v>278</v>
      </c>
      <c r="BM196" s="224" t="s">
        <v>298</v>
      </c>
    </row>
    <row r="197" s="2" customFormat="1">
      <c r="A197" s="35"/>
      <c r="B197" s="36"/>
      <c r="C197" s="37"/>
      <c r="D197" s="243" t="s">
        <v>264</v>
      </c>
      <c r="E197" s="37"/>
      <c r="F197" s="244" t="s">
        <v>299</v>
      </c>
      <c r="G197" s="37"/>
      <c r="H197" s="37"/>
      <c r="I197" s="228"/>
      <c r="J197" s="37"/>
      <c r="K197" s="37"/>
      <c r="L197" s="41"/>
      <c r="M197" s="229"/>
      <c r="N197" s="230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264</v>
      </c>
      <c r="AU197" s="14" t="s">
        <v>85</v>
      </c>
    </row>
    <row r="198" s="12" customFormat="1" ht="22.8" customHeight="1">
      <c r="A198" s="12"/>
      <c r="B198" s="199"/>
      <c r="C198" s="200"/>
      <c r="D198" s="201" t="s">
        <v>74</v>
      </c>
      <c r="E198" s="241" t="s">
        <v>300</v>
      </c>
      <c r="F198" s="241" t="s">
        <v>301</v>
      </c>
      <c r="G198" s="200"/>
      <c r="H198" s="200"/>
      <c r="I198" s="203"/>
      <c r="J198" s="242">
        <f>BK198</f>
        <v>0</v>
      </c>
      <c r="K198" s="200"/>
      <c r="L198" s="205"/>
      <c r="M198" s="206"/>
      <c r="N198" s="207"/>
      <c r="O198" s="207"/>
      <c r="P198" s="208">
        <f>SUM(P199:P202)</f>
        <v>0</v>
      </c>
      <c r="Q198" s="207"/>
      <c r="R198" s="208">
        <f>SUM(R199:R202)</f>
        <v>0</v>
      </c>
      <c r="S198" s="207"/>
      <c r="T198" s="209">
        <f>SUM(T199:T202)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0" t="s">
        <v>83</v>
      </c>
      <c r="AT198" s="211" t="s">
        <v>74</v>
      </c>
      <c r="AU198" s="211" t="s">
        <v>83</v>
      </c>
      <c r="AY198" s="210" t="s">
        <v>129</v>
      </c>
      <c r="BK198" s="212">
        <f>SUM(BK199:BK202)</f>
        <v>0</v>
      </c>
    </row>
    <row r="199" s="2" customFormat="1" ht="33" customHeight="1">
      <c r="A199" s="35"/>
      <c r="B199" s="36"/>
      <c r="C199" s="213" t="s">
        <v>302</v>
      </c>
      <c r="D199" s="213" t="s">
        <v>130</v>
      </c>
      <c r="E199" s="214" t="s">
        <v>303</v>
      </c>
      <c r="F199" s="215" t="s">
        <v>304</v>
      </c>
      <c r="G199" s="216" t="s">
        <v>172</v>
      </c>
      <c r="H199" s="217">
        <v>1</v>
      </c>
      <c r="I199" s="218"/>
      <c r="J199" s="219">
        <f>ROUND(I199*H199,2)</f>
        <v>0</v>
      </c>
      <c r="K199" s="215" t="s">
        <v>201</v>
      </c>
      <c r="L199" s="41"/>
      <c r="M199" s="220" t="s">
        <v>1</v>
      </c>
      <c r="N199" s="221" t="s">
        <v>40</v>
      </c>
      <c r="O199" s="88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4" t="s">
        <v>135</v>
      </c>
      <c r="AT199" s="224" t="s">
        <v>130</v>
      </c>
      <c r="AU199" s="224" t="s">
        <v>85</v>
      </c>
      <c r="AY199" s="14" t="s">
        <v>129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4" t="s">
        <v>83</v>
      </c>
      <c r="BK199" s="225">
        <f>ROUND(I199*H199,2)</f>
        <v>0</v>
      </c>
      <c r="BL199" s="14" t="s">
        <v>135</v>
      </c>
      <c r="BM199" s="224" t="s">
        <v>305</v>
      </c>
    </row>
    <row r="200" s="2" customFormat="1">
      <c r="A200" s="35"/>
      <c r="B200" s="36"/>
      <c r="C200" s="37"/>
      <c r="D200" s="226" t="s">
        <v>137</v>
      </c>
      <c r="E200" s="37"/>
      <c r="F200" s="227" t="s">
        <v>306</v>
      </c>
      <c r="G200" s="37"/>
      <c r="H200" s="37"/>
      <c r="I200" s="228"/>
      <c r="J200" s="37"/>
      <c r="K200" s="37"/>
      <c r="L200" s="41"/>
      <c r="M200" s="229"/>
      <c r="N200" s="230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137</v>
      </c>
      <c r="AU200" s="14" t="s">
        <v>85</v>
      </c>
    </row>
    <row r="201" s="2" customFormat="1" ht="24.15" customHeight="1">
      <c r="A201" s="35"/>
      <c r="B201" s="36"/>
      <c r="C201" s="231" t="s">
        <v>307</v>
      </c>
      <c r="D201" s="231" t="s">
        <v>139</v>
      </c>
      <c r="E201" s="232" t="s">
        <v>308</v>
      </c>
      <c r="F201" s="233" t="s">
        <v>309</v>
      </c>
      <c r="G201" s="234" t="s">
        <v>148</v>
      </c>
      <c r="H201" s="235">
        <v>1</v>
      </c>
      <c r="I201" s="236"/>
      <c r="J201" s="237">
        <f>ROUND(I201*H201,2)</f>
        <v>0</v>
      </c>
      <c r="K201" s="233" t="s">
        <v>142</v>
      </c>
      <c r="L201" s="238"/>
      <c r="M201" s="239" t="s">
        <v>1</v>
      </c>
      <c r="N201" s="240" t="s">
        <v>40</v>
      </c>
      <c r="O201" s="88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4" t="s">
        <v>278</v>
      </c>
      <c r="AT201" s="224" t="s">
        <v>139</v>
      </c>
      <c r="AU201" s="224" t="s">
        <v>85</v>
      </c>
      <c r="AY201" s="14" t="s">
        <v>129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4" t="s">
        <v>83</v>
      </c>
      <c r="BK201" s="225">
        <f>ROUND(I201*H201,2)</f>
        <v>0</v>
      </c>
      <c r="BL201" s="14" t="s">
        <v>278</v>
      </c>
      <c r="BM201" s="224" t="s">
        <v>310</v>
      </c>
    </row>
    <row r="202" s="2" customFormat="1">
      <c r="A202" s="35"/>
      <c r="B202" s="36"/>
      <c r="C202" s="37"/>
      <c r="D202" s="243" t="s">
        <v>264</v>
      </c>
      <c r="E202" s="37"/>
      <c r="F202" s="244" t="s">
        <v>311</v>
      </c>
      <c r="G202" s="37"/>
      <c r="H202" s="37"/>
      <c r="I202" s="228"/>
      <c r="J202" s="37"/>
      <c r="K202" s="37"/>
      <c r="L202" s="41"/>
      <c r="M202" s="229"/>
      <c r="N202" s="230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264</v>
      </c>
      <c r="AU202" s="14" t="s">
        <v>85</v>
      </c>
    </row>
    <row r="203" s="12" customFormat="1" ht="22.8" customHeight="1">
      <c r="A203" s="12"/>
      <c r="B203" s="199"/>
      <c r="C203" s="200"/>
      <c r="D203" s="201" t="s">
        <v>74</v>
      </c>
      <c r="E203" s="241" t="s">
        <v>312</v>
      </c>
      <c r="F203" s="241" t="s">
        <v>313</v>
      </c>
      <c r="G203" s="200"/>
      <c r="H203" s="200"/>
      <c r="I203" s="203"/>
      <c r="J203" s="242">
        <f>BK203</f>
        <v>0</v>
      </c>
      <c r="K203" s="200"/>
      <c r="L203" s="205"/>
      <c r="M203" s="206"/>
      <c r="N203" s="207"/>
      <c r="O203" s="207"/>
      <c r="P203" s="208">
        <f>SUM(P204:P207)</f>
        <v>0</v>
      </c>
      <c r="Q203" s="207"/>
      <c r="R203" s="208">
        <f>SUM(R204:R207)</f>
        <v>0</v>
      </c>
      <c r="S203" s="207"/>
      <c r="T203" s="209">
        <f>SUM(T204:T207)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0" t="s">
        <v>83</v>
      </c>
      <c r="AT203" s="211" t="s">
        <v>74</v>
      </c>
      <c r="AU203" s="211" t="s">
        <v>83</v>
      </c>
      <c r="AY203" s="210" t="s">
        <v>129</v>
      </c>
      <c r="BK203" s="212">
        <f>SUM(BK204:BK207)</f>
        <v>0</v>
      </c>
    </row>
    <row r="204" s="2" customFormat="1" ht="33" customHeight="1">
      <c r="A204" s="35"/>
      <c r="B204" s="36"/>
      <c r="C204" s="213" t="s">
        <v>314</v>
      </c>
      <c r="D204" s="213" t="s">
        <v>130</v>
      </c>
      <c r="E204" s="214" t="s">
        <v>303</v>
      </c>
      <c r="F204" s="215" t="s">
        <v>304</v>
      </c>
      <c r="G204" s="216" t="s">
        <v>172</v>
      </c>
      <c r="H204" s="217">
        <v>1</v>
      </c>
      <c r="I204" s="218"/>
      <c r="J204" s="219">
        <f>ROUND(I204*H204,2)</f>
        <v>0</v>
      </c>
      <c r="K204" s="215" t="s">
        <v>201</v>
      </c>
      <c r="L204" s="41"/>
      <c r="M204" s="220" t="s">
        <v>1</v>
      </c>
      <c r="N204" s="221" t="s">
        <v>40</v>
      </c>
      <c r="O204" s="88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4" t="s">
        <v>135</v>
      </c>
      <c r="AT204" s="224" t="s">
        <v>130</v>
      </c>
      <c r="AU204" s="224" t="s">
        <v>85</v>
      </c>
      <c r="AY204" s="14" t="s">
        <v>129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4" t="s">
        <v>83</v>
      </c>
      <c r="BK204" s="225">
        <f>ROUND(I204*H204,2)</f>
        <v>0</v>
      </c>
      <c r="BL204" s="14" t="s">
        <v>135</v>
      </c>
      <c r="BM204" s="224" t="s">
        <v>315</v>
      </c>
    </row>
    <row r="205" s="2" customFormat="1">
      <c r="A205" s="35"/>
      <c r="B205" s="36"/>
      <c r="C205" s="37"/>
      <c r="D205" s="226" t="s">
        <v>137</v>
      </c>
      <c r="E205" s="37"/>
      <c r="F205" s="227" t="s">
        <v>306</v>
      </c>
      <c r="G205" s="37"/>
      <c r="H205" s="37"/>
      <c r="I205" s="228"/>
      <c r="J205" s="37"/>
      <c r="K205" s="37"/>
      <c r="L205" s="41"/>
      <c r="M205" s="229"/>
      <c r="N205" s="230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137</v>
      </c>
      <c r="AU205" s="14" t="s">
        <v>85</v>
      </c>
    </row>
    <row r="206" s="2" customFormat="1" ht="24.15" customHeight="1">
      <c r="A206" s="35"/>
      <c r="B206" s="36"/>
      <c r="C206" s="231" t="s">
        <v>316</v>
      </c>
      <c r="D206" s="231" t="s">
        <v>139</v>
      </c>
      <c r="E206" s="232" t="s">
        <v>317</v>
      </c>
      <c r="F206" s="233" t="s">
        <v>318</v>
      </c>
      <c r="G206" s="234" t="s">
        <v>148</v>
      </c>
      <c r="H206" s="235">
        <v>1</v>
      </c>
      <c r="I206" s="236"/>
      <c r="J206" s="237">
        <f>ROUND(I206*H206,2)</f>
        <v>0</v>
      </c>
      <c r="K206" s="233" t="s">
        <v>142</v>
      </c>
      <c r="L206" s="238"/>
      <c r="M206" s="239" t="s">
        <v>1</v>
      </c>
      <c r="N206" s="240" t="s">
        <v>40</v>
      </c>
      <c r="O206" s="88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4" t="s">
        <v>278</v>
      </c>
      <c r="AT206" s="224" t="s">
        <v>139</v>
      </c>
      <c r="AU206" s="224" t="s">
        <v>85</v>
      </c>
      <c r="AY206" s="14" t="s">
        <v>129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4" t="s">
        <v>83</v>
      </c>
      <c r="BK206" s="225">
        <f>ROUND(I206*H206,2)</f>
        <v>0</v>
      </c>
      <c r="BL206" s="14" t="s">
        <v>278</v>
      </c>
      <c r="BM206" s="224" t="s">
        <v>319</v>
      </c>
    </row>
    <row r="207" s="2" customFormat="1">
      <c r="A207" s="35"/>
      <c r="B207" s="36"/>
      <c r="C207" s="37"/>
      <c r="D207" s="243" t="s">
        <v>264</v>
      </c>
      <c r="E207" s="37"/>
      <c r="F207" s="244" t="s">
        <v>320</v>
      </c>
      <c r="G207" s="37"/>
      <c r="H207" s="37"/>
      <c r="I207" s="228"/>
      <c r="J207" s="37"/>
      <c r="K207" s="37"/>
      <c r="L207" s="41"/>
      <c r="M207" s="229"/>
      <c r="N207" s="230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264</v>
      </c>
      <c r="AU207" s="14" t="s">
        <v>85</v>
      </c>
    </row>
    <row r="208" s="12" customFormat="1" ht="22.8" customHeight="1">
      <c r="A208" s="12"/>
      <c r="B208" s="199"/>
      <c r="C208" s="200"/>
      <c r="D208" s="201" t="s">
        <v>74</v>
      </c>
      <c r="E208" s="241" t="s">
        <v>321</v>
      </c>
      <c r="F208" s="241" t="s">
        <v>322</v>
      </c>
      <c r="G208" s="200"/>
      <c r="H208" s="200"/>
      <c r="I208" s="203"/>
      <c r="J208" s="242">
        <f>BK208</f>
        <v>0</v>
      </c>
      <c r="K208" s="200"/>
      <c r="L208" s="205"/>
      <c r="M208" s="206"/>
      <c r="N208" s="207"/>
      <c r="O208" s="207"/>
      <c r="P208" s="208">
        <f>SUM(P209:P212)</f>
        <v>0</v>
      </c>
      <c r="Q208" s="207"/>
      <c r="R208" s="208">
        <f>SUM(R209:R212)</f>
        <v>0</v>
      </c>
      <c r="S208" s="207"/>
      <c r="T208" s="209">
        <f>SUM(T209:T212)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0" t="s">
        <v>83</v>
      </c>
      <c r="AT208" s="211" t="s">
        <v>74</v>
      </c>
      <c r="AU208" s="211" t="s">
        <v>83</v>
      </c>
      <c r="AY208" s="210" t="s">
        <v>129</v>
      </c>
      <c r="BK208" s="212">
        <f>SUM(BK209:BK212)</f>
        <v>0</v>
      </c>
    </row>
    <row r="209" s="2" customFormat="1" ht="16.5" customHeight="1">
      <c r="A209" s="35"/>
      <c r="B209" s="36"/>
      <c r="C209" s="213" t="s">
        <v>323</v>
      </c>
      <c r="D209" s="213" t="s">
        <v>130</v>
      </c>
      <c r="E209" s="214" t="s">
        <v>324</v>
      </c>
      <c r="F209" s="215" t="s">
        <v>325</v>
      </c>
      <c r="G209" s="216" t="s">
        <v>172</v>
      </c>
      <c r="H209" s="217">
        <v>1</v>
      </c>
      <c r="I209" s="218"/>
      <c r="J209" s="219">
        <f>ROUND(I209*H209,2)</f>
        <v>0</v>
      </c>
      <c r="K209" s="215" t="s">
        <v>134</v>
      </c>
      <c r="L209" s="41"/>
      <c r="M209" s="220" t="s">
        <v>1</v>
      </c>
      <c r="N209" s="221" t="s">
        <v>40</v>
      </c>
      <c r="O209" s="88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4" t="s">
        <v>135</v>
      </c>
      <c r="AT209" s="224" t="s">
        <v>130</v>
      </c>
      <c r="AU209" s="224" t="s">
        <v>85</v>
      </c>
      <c r="AY209" s="14" t="s">
        <v>129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4" t="s">
        <v>83</v>
      </c>
      <c r="BK209" s="225">
        <f>ROUND(I209*H209,2)</f>
        <v>0</v>
      </c>
      <c r="BL209" s="14" t="s">
        <v>135</v>
      </c>
      <c r="BM209" s="224" t="s">
        <v>326</v>
      </c>
    </row>
    <row r="210" s="2" customFormat="1">
      <c r="A210" s="35"/>
      <c r="B210" s="36"/>
      <c r="C210" s="37"/>
      <c r="D210" s="226" t="s">
        <v>137</v>
      </c>
      <c r="E210" s="37"/>
      <c r="F210" s="227" t="s">
        <v>327</v>
      </c>
      <c r="G210" s="37"/>
      <c r="H210" s="37"/>
      <c r="I210" s="228"/>
      <c r="J210" s="37"/>
      <c r="K210" s="37"/>
      <c r="L210" s="41"/>
      <c r="M210" s="229"/>
      <c r="N210" s="230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137</v>
      </c>
      <c r="AU210" s="14" t="s">
        <v>85</v>
      </c>
    </row>
    <row r="211" s="2" customFormat="1" ht="37.8" customHeight="1">
      <c r="A211" s="35"/>
      <c r="B211" s="36"/>
      <c r="C211" s="231" t="s">
        <v>328</v>
      </c>
      <c r="D211" s="231" t="s">
        <v>139</v>
      </c>
      <c r="E211" s="232" t="s">
        <v>329</v>
      </c>
      <c r="F211" s="233" t="s">
        <v>330</v>
      </c>
      <c r="G211" s="234" t="s">
        <v>148</v>
      </c>
      <c r="H211" s="235">
        <v>1</v>
      </c>
      <c r="I211" s="236"/>
      <c r="J211" s="237">
        <f>ROUND(I211*H211,2)</f>
        <v>0</v>
      </c>
      <c r="K211" s="233" t="s">
        <v>142</v>
      </c>
      <c r="L211" s="238"/>
      <c r="M211" s="239" t="s">
        <v>1</v>
      </c>
      <c r="N211" s="240" t="s">
        <v>40</v>
      </c>
      <c r="O211" s="88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4" t="s">
        <v>278</v>
      </c>
      <c r="AT211" s="224" t="s">
        <v>139</v>
      </c>
      <c r="AU211" s="224" t="s">
        <v>85</v>
      </c>
      <c r="AY211" s="14" t="s">
        <v>129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4" t="s">
        <v>83</v>
      </c>
      <c r="BK211" s="225">
        <f>ROUND(I211*H211,2)</f>
        <v>0</v>
      </c>
      <c r="BL211" s="14" t="s">
        <v>278</v>
      </c>
      <c r="BM211" s="224" t="s">
        <v>331</v>
      </c>
    </row>
    <row r="212" s="2" customFormat="1">
      <c r="A212" s="35"/>
      <c r="B212" s="36"/>
      <c r="C212" s="37"/>
      <c r="D212" s="243" t="s">
        <v>264</v>
      </c>
      <c r="E212" s="37"/>
      <c r="F212" s="244" t="s">
        <v>332</v>
      </c>
      <c r="G212" s="37"/>
      <c r="H212" s="37"/>
      <c r="I212" s="228"/>
      <c r="J212" s="37"/>
      <c r="K212" s="37"/>
      <c r="L212" s="41"/>
      <c r="M212" s="229"/>
      <c r="N212" s="230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264</v>
      </c>
      <c r="AU212" s="14" t="s">
        <v>85</v>
      </c>
    </row>
    <row r="213" s="12" customFormat="1" ht="22.8" customHeight="1">
      <c r="A213" s="12"/>
      <c r="B213" s="199"/>
      <c r="C213" s="200"/>
      <c r="D213" s="201" t="s">
        <v>74</v>
      </c>
      <c r="E213" s="241" t="s">
        <v>333</v>
      </c>
      <c r="F213" s="241" t="s">
        <v>334</v>
      </c>
      <c r="G213" s="200"/>
      <c r="H213" s="200"/>
      <c r="I213" s="203"/>
      <c r="J213" s="242">
        <f>BK213</f>
        <v>0</v>
      </c>
      <c r="K213" s="200"/>
      <c r="L213" s="205"/>
      <c r="M213" s="206"/>
      <c r="N213" s="207"/>
      <c r="O213" s="207"/>
      <c r="P213" s="208">
        <f>SUM(P214:P215)</f>
        <v>0</v>
      </c>
      <c r="Q213" s="207"/>
      <c r="R213" s="208">
        <f>SUM(R214:R215)</f>
        <v>0</v>
      </c>
      <c r="S213" s="207"/>
      <c r="T213" s="209">
        <f>SUM(T214:T215)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0" t="s">
        <v>83</v>
      </c>
      <c r="AT213" s="211" t="s">
        <v>74</v>
      </c>
      <c r="AU213" s="211" t="s">
        <v>83</v>
      </c>
      <c r="AY213" s="210" t="s">
        <v>129</v>
      </c>
      <c r="BK213" s="212">
        <f>SUM(BK214:BK215)</f>
        <v>0</v>
      </c>
    </row>
    <row r="214" s="2" customFormat="1" ht="24.15" customHeight="1">
      <c r="A214" s="35"/>
      <c r="B214" s="36"/>
      <c r="C214" s="213" t="s">
        <v>335</v>
      </c>
      <c r="D214" s="213" t="s">
        <v>130</v>
      </c>
      <c r="E214" s="214" t="s">
        <v>259</v>
      </c>
      <c r="F214" s="215" t="s">
        <v>260</v>
      </c>
      <c r="G214" s="216" t="s">
        <v>261</v>
      </c>
      <c r="H214" s="217">
        <v>0.75</v>
      </c>
      <c r="I214" s="218"/>
      <c r="J214" s="219">
        <f>ROUND(I214*H214,2)</f>
        <v>0</v>
      </c>
      <c r="K214" s="215" t="s">
        <v>134</v>
      </c>
      <c r="L214" s="41"/>
      <c r="M214" s="220" t="s">
        <v>1</v>
      </c>
      <c r="N214" s="221" t="s">
        <v>40</v>
      </c>
      <c r="O214" s="88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4" t="s">
        <v>135</v>
      </c>
      <c r="AT214" s="224" t="s">
        <v>130</v>
      </c>
      <c r="AU214" s="224" t="s">
        <v>85</v>
      </c>
      <c r="AY214" s="14" t="s">
        <v>129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4" t="s">
        <v>83</v>
      </c>
      <c r="BK214" s="225">
        <f>ROUND(I214*H214,2)</f>
        <v>0</v>
      </c>
      <c r="BL214" s="14" t="s">
        <v>135</v>
      </c>
      <c r="BM214" s="224" t="s">
        <v>336</v>
      </c>
    </row>
    <row r="215" s="2" customFormat="1">
      <c r="A215" s="35"/>
      <c r="B215" s="36"/>
      <c r="C215" s="37"/>
      <c r="D215" s="226" t="s">
        <v>137</v>
      </c>
      <c r="E215" s="37"/>
      <c r="F215" s="227" t="s">
        <v>263</v>
      </c>
      <c r="G215" s="37"/>
      <c r="H215" s="37"/>
      <c r="I215" s="228"/>
      <c r="J215" s="37"/>
      <c r="K215" s="37"/>
      <c r="L215" s="41"/>
      <c r="M215" s="229"/>
      <c r="N215" s="230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137</v>
      </c>
      <c r="AU215" s="14" t="s">
        <v>85</v>
      </c>
    </row>
    <row r="216" s="12" customFormat="1" ht="25.92" customHeight="1">
      <c r="A216" s="12"/>
      <c r="B216" s="199"/>
      <c r="C216" s="200"/>
      <c r="D216" s="201" t="s">
        <v>74</v>
      </c>
      <c r="E216" s="202" t="s">
        <v>337</v>
      </c>
      <c r="F216" s="202" t="s">
        <v>338</v>
      </c>
      <c r="G216" s="200"/>
      <c r="H216" s="200"/>
      <c r="I216" s="203"/>
      <c r="J216" s="204">
        <f>BK216</f>
        <v>0</v>
      </c>
      <c r="K216" s="200"/>
      <c r="L216" s="205"/>
      <c r="M216" s="206"/>
      <c r="N216" s="207"/>
      <c r="O216" s="207"/>
      <c r="P216" s="208">
        <f>SUM(P217:P235)</f>
        <v>0</v>
      </c>
      <c r="Q216" s="207"/>
      <c r="R216" s="208">
        <f>SUM(R217:R235)</f>
        <v>0</v>
      </c>
      <c r="S216" s="207"/>
      <c r="T216" s="209">
        <f>SUM(T217:T235)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0" t="s">
        <v>83</v>
      </c>
      <c r="AT216" s="211" t="s">
        <v>74</v>
      </c>
      <c r="AU216" s="211" t="s">
        <v>75</v>
      </c>
      <c r="AY216" s="210" t="s">
        <v>129</v>
      </c>
      <c r="BK216" s="212">
        <f>SUM(BK217:BK235)</f>
        <v>0</v>
      </c>
    </row>
    <row r="217" s="2" customFormat="1" ht="24.15" customHeight="1">
      <c r="A217" s="35"/>
      <c r="B217" s="36"/>
      <c r="C217" s="213" t="s">
        <v>339</v>
      </c>
      <c r="D217" s="213" t="s">
        <v>130</v>
      </c>
      <c r="E217" s="214" t="s">
        <v>340</v>
      </c>
      <c r="F217" s="215" t="s">
        <v>341</v>
      </c>
      <c r="G217" s="216" t="s">
        <v>172</v>
      </c>
      <c r="H217" s="217">
        <v>1</v>
      </c>
      <c r="I217" s="218"/>
      <c r="J217" s="219">
        <f>ROUND(I217*H217,2)</f>
        <v>0</v>
      </c>
      <c r="K217" s="215" t="s">
        <v>201</v>
      </c>
      <c r="L217" s="41"/>
      <c r="M217" s="220" t="s">
        <v>1</v>
      </c>
      <c r="N217" s="221" t="s">
        <v>40</v>
      </c>
      <c r="O217" s="88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4" t="s">
        <v>135</v>
      </c>
      <c r="AT217" s="224" t="s">
        <v>130</v>
      </c>
      <c r="AU217" s="224" t="s">
        <v>83</v>
      </c>
      <c r="AY217" s="14" t="s">
        <v>129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4" t="s">
        <v>83</v>
      </c>
      <c r="BK217" s="225">
        <f>ROUND(I217*H217,2)</f>
        <v>0</v>
      </c>
      <c r="BL217" s="14" t="s">
        <v>135</v>
      </c>
      <c r="BM217" s="224" t="s">
        <v>342</v>
      </c>
    </row>
    <row r="218" s="2" customFormat="1">
      <c r="A218" s="35"/>
      <c r="B218" s="36"/>
      <c r="C218" s="37"/>
      <c r="D218" s="226" t="s">
        <v>137</v>
      </c>
      <c r="E218" s="37"/>
      <c r="F218" s="227" t="s">
        <v>343</v>
      </c>
      <c r="G218" s="37"/>
      <c r="H218" s="37"/>
      <c r="I218" s="228"/>
      <c r="J218" s="37"/>
      <c r="K218" s="37"/>
      <c r="L218" s="41"/>
      <c r="M218" s="229"/>
      <c r="N218" s="230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137</v>
      </c>
      <c r="AU218" s="14" t="s">
        <v>83</v>
      </c>
    </row>
    <row r="219" s="2" customFormat="1" ht="24.15" customHeight="1">
      <c r="A219" s="35"/>
      <c r="B219" s="36"/>
      <c r="C219" s="213" t="s">
        <v>344</v>
      </c>
      <c r="D219" s="213" t="s">
        <v>130</v>
      </c>
      <c r="E219" s="214" t="s">
        <v>259</v>
      </c>
      <c r="F219" s="215" t="s">
        <v>260</v>
      </c>
      <c r="G219" s="216" t="s">
        <v>261</v>
      </c>
      <c r="H219" s="217">
        <v>12</v>
      </c>
      <c r="I219" s="218"/>
      <c r="J219" s="219">
        <f>ROUND(I219*H219,2)</f>
        <v>0</v>
      </c>
      <c r="K219" s="215" t="s">
        <v>134</v>
      </c>
      <c r="L219" s="41"/>
      <c r="M219" s="220" t="s">
        <v>1</v>
      </c>
      <c r="N219" s="221" t="s">
        <v>40</v>
      </c>
      <c r="O219" s="88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4" t="s">
        <v>135</v>
      </c>
      <c r="AT219" s="224" t="s">
        <v>130</v>
      </c>
      <c r="AU219" s="224" t="s">
        <v>83</v>
      </c>
      <c r="AY219" s="14" t="s">
        <v>129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4" t="s">
        <v>83</v>
      </c>
      <c r="BK219" s="225">
        <f>ROUND(I219*H219,2)</f>
        <v>0</v>
      </c>
      <c r="BL219" s="14" t="s">
        <v>135</v>
      </c>
      <c r="BM219" s="224" t="s">
        <v>345</v>
      </c>
    </row>
    <row r="220" s="2" customFormat="1">
      <c r="A220" s="35"/>
      <c r="B220" s="36"/>
      <c r="C220" s="37"/>
      <c r="D220" s="226" t="s">
        <v>137</v>
      </c>
      <c r="E220" s="37"/>
      <c r="F220" s="227" t="s">
        <v>263</v>
      </c>
      <c r="G220" s="37"/>
      <c r="H220" s="37"/>
      <c r="I220" s="228"/>
      <c r="J220" s="37"/>
      <c r="K220" s="37"/>
      <c r="L220" s="41"/>
      <c r="M220" s="229"/>
      <c r="N220" s="230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137</v>
      </c>
      <c r="AU220" s="14" t="s">
        <v>83</v>
      </c>
    </row>
    <row r="221" s="2" customFormat="1" ht="37.8" customHeight="1">
      <c r="A221" s="35"/>
      <c r="B221" s="36"/>
      <c r="C221" s="231" t="s">
        <v>346</v>
      </c>
      <c r="D221" s="231" t="s">
        <v>139</v>
      </c>
      <c r="E221" s="232" t="s">
        <v>347</v>
      </c>
      <c r="F221" s="233" t="s">
        <v>348</v>
      </c>
      <c r="G221" s="234" t="s">
        <v>297</v>
      </c>
      <c r="H221" s="235">
        <v>1</v>
      </c>
      <c r="I221" s="236"/>
      <c r="J221" s="237">
        <f>ROUND(I221*H221,2)</f>
        <v>0</v>
      </c>
      <c r="K221" s="233" t="s">
        <v>142</v>
      </c>
      <c r="L221" s="238"/>
      <c r="M221" s="239" t="s">
        <v>1</v>
      </c>
      <c r="N221" s="240" t="s">
        <v>40</v>
      </c>
      <c r="O221" s="88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4" t="s">
        <v>143</v>
      </c>
      <c r="AT221" s="224" t="s">
        <v>139</v>
      </c>
      <c r="AU221" s="224" t="s">
        <v>83</v>
      </c>
      <c r="AY221" s="14" t="s">
        <v>129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4" t="s">
        <v>83</v>
      </c>
      <c r="BK221" s="225">
        <f>ROUND(I221*H221,2)</f>
        <v>0</v>
      </c>
      <c r="BL221" s="14" t="s">
        <v>135</v>
      </c>
      <c r="BM221" s="224" t="s">
        <v>349</v>
      </c>
    </row>
    <row r="222" s="2" customFormat="1" ht="21.75" customHeight="1">
      <c r="A222" s="35"/>
      <c r="B222" s="36"/>
      <c r="C222" s="231" t="s">
        <v>350</v>
      </c>
      <c r="D222" s="231" t="s">
        <v>139</v>
      </c>
      <c r="E222" s="232" t="s">
        <v>351</v>
      </c>
      <c r="F222" s="233" t="s">
        <v>352</v>
      </c>
      <c r="G222" s="234" t="s">
        <v>148</v>
      </c>
      <c r="H222" s="235">
        <v>1</v>
      </c>
      <c r="I222" s="236"/>
      <c r="J222" s="237">
        <f>ROUND(I222*H222,2)</f>
        <v>0</v>
      </c>
      <c r="K222" s="233" t="s">
        <v>142</v>
      </c>
      <c r="L222" s="238"/>
      <c r="M222" s="239" t="s">
        <v>1</v>
      </c>
      <c r="N222" s="240" t="s">
        <v>40</v>
      </c>
      <c r="O222" s="88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4" t="s">
        <v>143</v>
      </c>
      <c r="AT222" s="224" t="s">
        <v>139</v>
      </c>
      <c r="AU222" s="224" t="s">
        <v>83</v>
      </c>
      <c r="AY222" s="14" t="s">
        <v>129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4" t="s">
        <v>83</v>
      </c>
      <c r="BK222" s="225">
        <f>ROUND(I222*H222,2)</f>
        <v>0</v>
      </c>
      <c r="BL222" s="14" t="s">
        <v>135</v>
      </c>
      <c r="BM222" s="224" t="s">
        <v>353</v>
      </c>
    </row>
    <row r="223" s="2" customFormat="1" ht="21.75" customHeight="1">
      <c r="A223" s="35"/>
      <c r="B223" s="36"/>
      <c r="C223" s="231" t="s">
        <v>354</v>
      </c>
      <c r="D223" s="231" t="s">
        <v>139</v>
      </c>
      <c r="E223" s="232" t="s">
        <v>355</v>
      </c>
      <c r="F223" s="233" t="s">
        <v>356</v>
      </c>
      <c r="G223" s="234" t="s">
        <v>148</v>
      </c>
      <c r="H223" s="235">
        <v>1</v>
      </c>
      <c r="I223" s="236"/>
      <c r="J223" s="237">
        <f>ROUND(I223*H223,2)</f>
        <v>0</v>
      </c>
      <c r="K223" s="233" t="s">
        <v>142</v>
      </c>
      <c r="L223" s="238"/>
      <c r="M223" s="239" t="s">
        <v>1</v>
      </c>
      <c r="N223" s="240" t="s">
        <v>40</v>
      </c>
      <c r="O223" s="88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4" t="s">
        <v>143</v>
      </c>
      <c r="AT223" s="224" t="s">
        <v>139</v>
      </c>
      <c r="AU223" s="224" t="s">
        <v>83</v>
      </c>
      <c r="AY223" s="14" t="s">
        <v>129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4" t="s">
        <v>83</v>
      </c>
      <c r="BK223" s="225">
        <f>ROUND(I223*H223,2)</f>
        <v>0</v>
      </c>
      <c r="BL223" s="14" t="s">
        <v>135</v>
      </c>
      <c r="BM223" s="224" t="s">
        <v>357</v>
      </c>
    </row>
    <row r="224" s="2" customFormat="1" ht="16.5" customHeight="1">
      <c r="A224" s="35"/>
      <c r="B224" s="36"/>
      <c r="C224" s="231" t="s">
        <v>358</v>
      </c>
      <c r="D224" s="231" t="s">
        <v>139</v>
      </c>
      <c r="E224" s="232" t="s">
        <v>359</v>
      </c>
      <c r="F224" s="233" t="s">
        <v>360</v>
      </c>
      <c r="G224" s="234" t="s">
        <v>148</v>
      </c>
      <c r="H224" s="235">
        <v>1</v>
      </c>
      <c r="I224" s="236"/>
      <c r="J224" s="237">
        <f>ROUND(I224*H224,2)</f>
        <v>0</v>
      </c>
      <c r="K224" s="233" t="s">
        <v>142</v>
      </c>
      <c r="L224" s="238"/>
      <c r="M224" s="239" t="s">
        <v>1</v>
      </c>
      <c r="N224" s="240" t="s">
        <v>40</v>
      </c>
      <c r="O224" s="88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4" t="s">
        <v>143</v>
      </c>
      <c r="AT224" s="224" t="s">
        <v>139</v>
      </c>
      <c r="AU224" s="224" t="s">
        <v>83</v>
      </c>
      <c r="AY224" s="14" t="s">
        <v>129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4" t="s">
        <v>83</v>
      </c>
      <c r="BK224" s="225">
        <f>ROUND(I224*H224,2)</f>
        <v>0</v>
      </c>
      <c r="BL224" s="14" t="s">
        <v>135</v>
      </c>
      <c r="BM224" s="224" t="s">
        <v>361</v>
      </c>
    </row>
    <row r="225" s="2" customFormat="1" ht="24.15" customHeight="1">
      <c r="A225" s="35"/>
      <c r="B225" s="36"/>
      <c r="C225" s="231" t="s">
        <v>362</v>
      </c>
      <c r="D225" s="231" t="s">
        <v>139</v>
      </c>
      <c r="E225" s="232" t="s">
        <v>363</v>
      </c>
      <c r="F225" s="233" t="s">
        <v>364</v>
      </c>
      <c r="G225" s="234" t="s">
        <v>148</v>
      </c>
      <c r="H225" s="235">
        <v>1</v>
      </c>
      <c r="I225" s="236"/>
      <c r="J225" s="237">
        <f>ROUND(I225*H225,2)</f>
        <v>0</v>
      </c>
      <c r="K225" s="233" t="s">
        <v>142</v>
      </c>
      <c r="L225" s="238"/>
      <c r="M225" s="239" t="s">
        <v>1</v>
      </c>
      <c r="N225" s="240" t="s">
        <v>40</v>
      </c>
      <c r="O225" s="88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4" t="s">
        <v>143</v>
      </c>
      <c r="AT225" s="224" t="s">
        <v>139</v>
      </c>
      <c r="AU225" s="224" t="s">
        <v>83</v>
      </c>
      <c r="AY225" s="14" t="s">
        <v>129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4" t="s">
        <v>83</v>
      </c>
      <c r="BK225" s="225">
        <f>ROUND(I225*H225,2)</f>
        <v>0</v>
      </c>
      <c r="BL225" s="14" t="s">
        <v>135</v>
      </c>
      <c r="BM225" s="224" t="s">
        <v>365</v>
      </c>
    </row>
    <row r="226" s="2" customFormat="1" ht="21.75" customHeight="1">
      <c r="A226" s="35"/>
      <c r="B226" s="36"/>
      <c r="C226" s="231" t="s">
        <v>366</v>
      </c>
      <c r="D226" s="231" t="s">
        <v>139</v>
      </c>
      <c r="E226" s="232" t="s">
        <v>367</v>
      </c>
      <c r="F226" s="233" t="s">
        <v>368</v>
      </c>
      <c r="G226" s="234" t="s">
        <v>148</v>
      </c>
      <c r="H226" s="235">
        <v>1</v>
      </c>
      <c r="I226" s="236"/>
      <c r="J226" s="237">
        <f>ROUND(I226*H226,2)</f>
        <v>0</v>
      </c>
      <c r="K226" s="233" t="s">
        <v>142</v>
      </c>
      <c r="L226" s="238"/>
      <c r="M226" s="239" t="s">
        <v>1</v>
      </c>
      <c r="N226" s="240" t="s">
        <v>40</v>
      </c>
      <c r="O226" s="88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4" t="s">
        <v>143</v>
      </c>
      <c r="AT226" s="224" t="s">
        <v>139</v>
      </c>
      <c r="AU226" s="224" t="s">
        <v>83</v>
      </c>
      <c r="AY226" s="14" t="s">
        <v>129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4" t="s">
        <v>83</v>
      </c>
      <c r="BK226" s="225">
        <f>ROUND(I226*H226,2)</f>
        <v>0</v>
      </c>
      <c r="BL226" s="14" t="s">
        <v>135</v>
      </c>
      <c r="BM226" s="224" t="s">
        <v>369</v>
      </c>
    </row>
    <row r="227" s="2" customFormat="1" ht="33" customHeight="1">
      <c r="A227" s="35"/>
      <c r="B227" s="36"/>
      <c r="C227" s="231" t="s">
        <v>370</v>
      </c>
      <c r="D227" s="231" t="s">
        <v>139</v>
      </c>
      <c r="E227" s="232" t="s">
        <v>371</v>
      </c>
      <c r="F227" s="233" t="s">
        <v>372</v>
      </c>
      <c r="G227" s="234" t="s">
        <v>148</v>
      </c>
      <c r="H227" s="235">
        <v>1</v>
      </c>
      <c r="I227" s="236"/>
      <c r="J227" s="237">
        <f>ROUND(I227*H227,2)</f>
        <v>0</v>
      </c>
      <c r="K227" s="233" t="s">
        <v>142</v>
      </c>
      <c r="L227" s="238"/>
      <c r="M227" s="239" t="s">
        <v>1</v>
      </c>
      <c r="N227" s="240" t="s">
        <v>40</v>
      </c>
      <c r="O227" s="88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4" t="s">
        <v>143</v>
      </c>
      <c r="AT227" s="224" t="s">
        <v>139</v>
      </c>
      <c r="AU227" s="224" t="s">
        <v>83</v>
      </c>
      <c r="AY227" s="14" t="s">
        <v>129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4" t="s">
        <v>83</v>
      </c>
      <c r="BK227" s="225">
        <f>ROUND(I227*H227,2)</f>
        <v>0</v>
      </c>
      <c r="BL227" s="14" t="s">
        <v>135</v>
      </c>
      <c r="BM227" s="224" t="s">
        <v>373</v>
      </c>
    </row>
    <row r="228" s="2" customFormat="1" ht="44.25" customHeight="1">
      <c r="A228" s="35"/>
      <c r="B228" s="36"/>
      <c r="C228" s="231" t="s">
        <v>374</v>
      </c>
      <c r="D228" s="231" t="s">
        <v>139</v>
      </c>
      <c r="E228" s="232" t="s">
        <v>375</v>
      </c>
      <c r="F228" s="233" t="s">
        <v>376</v>
      </c>
      <c r="G228" s="234" t="s">
        <v>148</v>
      </c>
      <c r="H228" s="235">
        <v>1</v>
      </c>
      <c r="I228" s="236"/>
      <c r="J228" s="237">
        <f>ROUND(I228*H228,2)</f>
        <v>0</v>
      </c>
      <c r="K228" s="233" t="s">
        <v>142</v>
      </c>
      <c r="L228" s="238"/>
      <c r="M228" s="239" t="s">
        <v>1</v>
      </c>
      <c r="N228" s="240" t="s">
        <v>40</v>
      </c>
      <c r="O228" s="88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4" t="s">
        <v>143</v>
      </c>
      <c r="AT228" s="224" t="s">
        <v>139</v>
      </c>
      <c r="AU228" s="224" t="s">
        <v>83</v>
      </c>
      <c r="AY228" s="14" t="s">
        <v>129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4" t="s">
        <v>83</v>
      </c>
      <c r="BK228" s="225">
        <f>ROUND(I228*H228,2)</f>
        <v>0</v>
      </c>
      <c r="BL228" s="14" t="s">
        <v>135</v>
      </c>
      <c r="BM228" s="224" t="s">
        <v>377</v>
      </c>
    </row>
    <row r="229" s="2" customFormat="1" ht="16.5" customHeight="1">
      <c r="A229" s="35"/>
      <c r="B229" s="36"/>
      <c r="C229" s="231" t="s">
        <v>378</v>
      </c>
      <c r="D229" s="231" t="s">
        <v>139</v>
      </c>
      <c r="E229" s="232" t="s">
        <v>379</v>
      </c>
      <c r="F229" s="233" t="s">
        <v>380</v>
      </c>
      <c r="G229" s="234" t="s">
        <v>148</v>
      </c>
      <c r="H229" s="235">
        <v>1</v>
      </c>
      <c r="I229" s="236"/>
      <c r="J229" s="237">
        <f>ROUND(I229*H229,2)</f>
        <v>0</v>
      </c>
      <c r="K229" s="233" t="s">
        <v>142</v>
      </c>
      <c r="L229" s="238"/>
      <c r="M229" s="239" t="s">
        <v>1</v>
      </c>
      <c r="N229" s="240" t="s">
        <v>40</v>
      </c>
      <c r="O229" s="88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4" t="s">
        <v>143</v>
      </c>
      <c r="AT229" s="224" t="s">
        <v>139</v>
      </c>
      <c r="AU229" s="224" t="s">
        <v>83</v>
      </c>
      <c r="AY229" s="14" t="s">
        <v>129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4" t="s">
        <v>83</v>
      </c>
      <c r="BK229" s="225">
        <f>ROUND(I229*H229,2)</f>
        <v>0</v>
      </c>
      <c r="BL229" s="14" t="s">
        <v>135</v>
      </c>
      <c r="BM229" s="224" t="s">
        <v>381</v>
      </c>
    </row>
    <row r="230" s="2" customFormat="1" ht="37.8" customHeight="1">
      <c r="A230" s="35"/>
      <c r="B230" s="36"/>
      <c r="C230" s="231" t="s">
        <v>382</v>
      </c>
      <c r="D230" s="231" t="s">
        <v>139</v>
      </c>
      <c r="E230" s="232" t="s">
        <v>383</v>
      </c>
      <c r="F230" s="233" t="s">
        <v>384</v>
      </c>
      <c r="G230" s="234" t="s">
        <v>148</v>
      </c>
      <c r="H230" s="235">
        <v>1</v>
      </c>
      <c r="I230" s="236"/>
      <c r="J230" s="237">
        <f>ROUND(I230*H230,2)</f>
        <v>0</v>
      </c>
      <c r="K230" s="233" t="s">
        <v>142</v>
      </c>
      <c r="L230" s="238"/>
      <c r="M230" s="239" t="s">
        <v>1</v>
      </c>
      <c r="N230" s="240" t="s">
        <v>40</v>
      </c>
      <c r="O230" s="88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4" t="s">
        <v>143</v>
      </c>
      <c r="AT230" s="224" t="s">
        <v>139</v>
      </c>
      <c r="AU230" s="224" t="s">
        <v>83</v>
      </c>
      <c r="AY230" s="14" t="s">
        <v>129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4" t="s">
        <v>83</v>
      </c>
      <c r="BK230" s="225">
        <f>ROUND(I230*H230,2)</f>
        <v>0</v>
      </c>
      <c r="BL230" s="14" t="s">
        <v>135</v>
      </c>
      <c r="BM230" s="224" t="s">
        <v>385</v>
      </c>
    </row>
    <row r="231" s="2" customFormat="1" ht="24.15" customHeight="1">
      <c r="A231" s="35"/>
      <c r="B231" s="36"/>
      <c r="C231" s="231" t="s">
        <v>386</v>
      </c>
      <c r="D231" s="231" t="s">
        <v>139</v>
      </c>
      <c r="E231" s="232" t="s">
        <v>387</v>
      </c>
      <c r="F231" s="233" t="s">
        <v>388</v>
      </c>
      <c r="G231" s="234" t="s">
        <v>148</v>
      </c>
      <c r="H231" s="235">
        <v>1</v>
      </c>
      <c r="I231" s="236"/>
      <c r="J231" s="237">
        <f>ROUND(I231*H231,2)</f>
        <v>0</v>
      </c>
      <c r="K231" s="233" t="s">
        <v>142</v>
      </c>
      <c r="L231" s="238"/>
      <c r="M231" s="239" t="s">
        <v>1</v>
      </c>
      <c r="N231" s="240" t="s">
        <v>40</v>
      </c>
      <c r="O231" s="88"/>
      <c r="P231" s="222">
        <f>O231*H231</f>
        <v>0</v>
      </c>
      <c r="Q231" s="222">
        <v>0</v>
      </c>
      <c r="R231" s="222">
        <f>Q231*H231</f>
        <v>0</v>
      </c>
      <c r="S231" s="222">
        <v>0</v>
      </c>
      <c r="T231" s="223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4" t="s">
        <v>143</v>
      </c>
      <c r="AT231" s="224" t="s">
        <v>139</v>
      </c>
      <c r="AU231" s="224" t="s">
        <v>83</v>
      </c>
      <c r="AY231" s="14" t="s">
        <v>129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4" t="s">
        <v>83</v>
      </c>
      <c r="BK231" s="225">
        <f>ROUND(I231*H231,2)</f>
        <v>0</v>
      </c>
      <c r="BL231" s="14" t="s">
        <v>135</v>
      </c>
      <c r="BM231" s="224" t="s">
        <v>389</v>
      </c>
    </row>
    <row r="232" s="2" customFormat="1" ht="16.5" customHeight="1">
      <c r="A232" s="35"/>
      <c r="B232" s="36"/>
      <c r="C232" s="231" t="s">
        <v>390</v>
      </c>
      <c r="D232" s="231" t="s">
        <v>139</v>
      </c>
      <c r="E232" s="232" t="s">
        <v>391</v>
      </c>
      <c r="F232" s="233" t="s">
        <v>392</v>
      </c>
      <c r="G232" s="234" t="s">
        <v>148</v>
      </c>
      <c r="H232" s="235">
        <v>2</v>
      </c>
      <c r="I232" s="236"/>
      <c r="J232" s="237">
        <f>ROUND(I232*H232,2)</f>
        <v>0</v>
      </c>
      <c r="K232" s="233" t="s">
        <v>142</v>
      </c>
      <c r="L232" s="238"/>
      <c r="M232" s="239" t="s">
        <v>1</v>
      </c>
      <c r="N232" s="240" t="s">
        <v>40</v>
      </c>
      <c r="O232" s="88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4" t="s">
        <v>143</v>
      </c>
      <c r="AT232" s="224" t="s">
        <v>139</v>
      </c>
      <c r="AU232" s="224" t="s">
        <v>83</v>
      </c>
      <c r="AY232" s="14" t="s">
        <v>129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4" t="s">
        <v>83</v>
      </c>
      <c r="BK232" s="225">
        <f>ROUND(I232*H232,2)</f>
        <v>0</v>
      </c>
      <c r="BL232" s="14" t="s">
        <v>135</v>
      </c>
      <c r="BM232" s="224" t="s">
        <v>393</v>
      </c>
    </row>
    <row r="233" s="2" customFormat="1" ht="44.25" customHeight="1">
      <c r="A233" s="35"/>
      <c r="B233" s="36"/>
      <c r="C233" s="231" t="s">
        <v>394</v>
      </c>
      <c r="D233" s="231" t="s">
        <v>139</v>
      </c>
      <c r="E233" s="232" t="s">
        <v>395</v>
      </c>
      <c r="F233" s="233" t="s">
        <v>396</v>
      </c>
      <c r="G233" s="234" t="s">
        <v>148</v>
      </c>
      <c r="H233" s="235">
        <v>1</v>
      </c>
      <c r="I233" s="236"/>
      <c r="J233" s="237">
        <f>ROUND(I233*H233,2)</f>
        <v>0</v>
      </c>
      <c r="K233" s="233" t="s">
        <v>142</v>
      </c>
      <c r="L233" s="238"/>
      <c r="M233" s="239" t="s">
        <v>1</v>
      </c>
      <c r="N233" s="240" t="s">
        <v>40</v>
      </c>
      <c r="O233" s="88"/>
      <c r="P233" s="222">
        <f>O233*H233</f>
        <v>0</v>
      </c>
      <c r="Q233" s="222">
        <v>0</v>
      </c>
      <c r="R233" s="222">
        <f>Q233*H233</f>
        <v>0</v>
      </c>
      <c r="S233" s="222">
        <v>0</v>
      </c>
      <c r="T233" s="223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4" t="s">
        <v>143</v>
      </c>
      <c r="AT233" s="224" t="s">
        <v>139</v>
      </c>
      <c r="AU233" s="224" t="s">
        <v>83</v>
      </c>
      <c r="AY233" s="14" t="s">
        <v>129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4" t="s">
        <v>83</v>
      </c>
      <c r="BK233" s="225">
        <f>ROUND(I233*H233,2)</f>
        <v>0</v>
      </c>
      <c r="BL233" s="14" t="s">
        <v>135</v>
      </c>
      <c r="BM233" s="224" t="s">
        <v>397</v>
      </c>
    </row>
    <row r="234" s="2" customFormat="1" ht="37.8" customHeight="1">
      <c r="A234" s="35"/>
      <c r="B234" s="36"/>
      <c r="C234" s="231" t="s">
        <v>398</v>
      </c>
      <c r="D234" s="231" t="s">
        <v>139</v>
      </c>
      <c r="E234" s="232" t="s">
        <v>399</v>
      </c>
      <c r="F234" s="233" t="s">
        <v>400</v>
      </c>
      <c r="G234" s="234" t="s">
        <v>148</v>
      </c>
      <c r="H234" s="235">
        <v>1</v>
      </c>
      <c r="I234" s="236"/>
      <c r="J234" s="237">
        <f>ROUND(I234*H234,2)</f>
        <v>0</v>
      </c>
      <c r="K234" s="233" t="s">
        <v>142</v>
      </c>
      <c r="L234" s="238"/>
      <c r="M234" s="239" t="s">
        <v>1</v>
      </c>
      <c r="N234" s="240" t="s">
        <v>40</v>
      </c>
      <c r="O234" s="88"/>
      <c r="P234" s="222">
        <f>O234*H234</f>
        <v>0</v>
      </c>
      <c r="Q234" s="222">
        <v>0</v>
      </c>
      <c r="R234" s="222">
        <f>Q234*H234</f>
        <v>0</v>
      </c>
      <c r="S234" s="222">
        <v>0</v>
      </c>
      <c r="T234" s="223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4" t="s">
        <v>143</v>
      </c>
      <c r="AT234" s="224" t="s">
        <v>139</v>
      </c>
      <c r="AU234" s="224" t="s">
        <v>83</v>
      </c>
      <c r="AY234" s="14" t="s">
        <v>129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4" t="s">
        <v>83</v>
      </c>
      <c r="BK234" s="225">
        <f>ROUND(I234*H234,2)</f>
        <v>0</v>
      </c>
      <c r="BL234" s="14" t="s">
        <v>135</v>
      </c>
      <c r="BM234" s="224" t="s">
        <v>401</v>
      </c>
    </row>
    <row r="235" s="2" customFormat="1" ht="44.25" customHeight="1">
      <c r="A235" s="35"/>
      <c r="B235" s="36"/>
      <c r="C235" s="231" t="s">
        <v>402</v>
      </c>
      <c r="D235" s="231" t="s">
        <v>139</v>
      </c>
      <c r="E235" s="232" t="s">
        <v>403</v>
      </c>
      <c r="F235" s="233" t="s">
        <v>404</v>
      </c>
      <c r="G235" s="234" t="s">
        <v>148</v>
      </c>
      <c r="H235" s="235">
        <v>5</v>
      </c>
      <c r="I235" s="236"/>
      <c r="J235" s="237">
        <f>ROUND(I235*H235,2)</f>
        <v>0</v>
      </c>
      <c r="K235" s="233" t="s">
        <v>142</v>
      </c>
      <c r="L235" s="238"/>
      <c r="M235" s="239" t="s">
        <v>1</v>
      </c>
      <c r="N235" s="240" t="s">
        <v>40</v>
      </c>
      <c r="O235" s="88"/>
      <c r="P235" s="222">
        <f>O235*H235</f>
        <v>0</v>
      </c>
      <c r="Q235" s="222">
        <v>0</v>
      </c>
      <c r="R235" s="222">
        <f>Q235*H235</f>
        <v>0</v>
      </c>
      <c r="S235" s="222">
        <v>0</v>
      </c>
      <c r="T235" s="223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4" t="s">
        <v>143</v>
      </c>
      <c r="AT235" s="224" t="s">
        <v>139</v>
      </c>
      <c r="AU235" s="224" t="s">
        <v>83</v>
      </c>
      <c r="AY235" s="14" t="s">
        <v>129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4" t="s">
        <v>83</v>
      </c>
      <c r="BK235" s="225">
        <f>ROUND(I235*H235,2)</f>
        <v>0</v>
      </c>
      <c r="BL235" s="14" t="s">
        <v>135</v>
      </c>
      <c r="BM235" s="224" t="s">
        <v>405</v>
      </c>
    </row>
    <row r="236" s="12" customFormat="1" ht="25.92" customHeight="1">
      <c r="A236" s="12"/>
      <c r="B236" s="199"/>
      <c r="C236" s="200"/>
      <c r="D236" s="201" t="s">
        <v>74</v>
      </c>
      <c r="E236" s="202" t="s">
        <v>406</v>
      </c>
      <c r="F236" s="202" t="s">
        <v>407</v>
      </c>
      <c r="G236" s="200"/>
      <c r="H236" s="200"/>
      <c r="I236" s="203"/>
      <c r="J236" s="204">
        <f>BK236</f>
        <v>0</v>
      </c>
      <c r="K236" s="200"/>
      <c r="L236" s="205"/>
      <c r="M236" s="206"/>
      <c r="N236" s="207"/>
      <c r="O236" s="207"/>
      <c r="P236" s="208">
        <f>SUM(P237:P244)</f>
        <v>0</v>
      </c>
      <c r="Q236" s="207"/>
      <c r="R236" s="208">
        <f>SUM(R237:R244)</f>
        <v>0</v>
      </c>
      <c r="S236" s="207"/>
      <c r="T236" s="209">
        <f>SUM(T237:T244)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0" t="s">
        <v>83</v>
      </c>
      <c r="AT236" s="211" t="s">
        <v>74</v>
      </c>
      <c r="AU236" s="211" t="s">
        <v>75</v>
      </c>
      <c r="AY236" s="210" t="s">
        <v>129</v>
      </c>
      <c r="BK236" s="212">
        <f>SUM(BK237:BK244)</f>
        <v>0</v>
      </c>
    </row>
    <row r="237" s="2" customFormat="1" ht="24.15" customHeight="1">
      <c r="A237" s="35"/>
      <c r="B237" s="36"/>
      <c r="C237" s="213" t="s">
        <v>408</v>
      </c>
      <c r="D237" s="213" t="s">
        <v>130</v>
      </c>
      <c r="E237" s="214" t="s">
        <v>409</v>
      </c>
      <c r="F237" s="215" t="s">
        <v>410</v>
      </c>
      <c r="G237" s="216" t="s">
        <v>172</v>
      </c>
      <c r="H237" s="217">
        <v>42</v>
      </c>
      <c r="I237" s="218"/>
      <c r="J237" s="219">
        <f>ROUND(I237*H237,2)</f>
        <v>0</v>
      </c>
      <c r="K237" s="215" t="s">
        <v>201</v>
      </c>
      <c r="L237" s="41"/>
      <c r="M237" s="220" t="s">
        <v>1</v>
      </c>
      <c r="N237" s="221" t="s">
        <v>40</v>
      </c>
      <c r="O237" s="88"/>
      <c r="P237" s="222">
        <f>O237*H237</f>
        <v>0</v>
      </c>
      <c r="Q237" s="222">
        <v>0</v>
      </c>
      <c r="R237" s="222">
        <f>Q237*H237</f>
        <v>0</v>
      </c>
      <c r="S237" s="222">
        <v>0</v>
      </c>
      <c r="T237" s="223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4" t="s">
        <v>135</v>
      </c>
      <c r="AT237" s="224" t="s">
        <v>130</v>
      </c>
      <c r="AU237" s="224" t="s">
        <v>83</v>
      </c>
      <c r="AY237" s="14" t="s">
        <v>129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4" t="s">
        <v>83</v>
      </c>
      <c r="BK237" s="225">
        <f>ROUND(I237*H237,2)</f>
        <v>0</v>
      </c>
      <c r="BL237" s="14" t="s">
        <v>135</v>
      </c>
      <c r="BM237" s="224" t="s">
        <v>411</v>
      </c>
    </row>
    <row r="238" s="2" customFormat="1">
      <c r="A238" s="35"/>
      <c r="B238" s="36"/>
      <c r="C238" s="37"/>
      <c r="D238" s="226" t="s">
        <v>137</v>
      </c>
      <c r="E238" s="37"/>
      <c r="F238" s="227" t="s">
        <v>412</v>
      </c>
      <c r="G238" s="37"/>
      <c r="H238" s="37"/>
      <c r="I238" s="228"/>
      <c r="J238" s="37"/>
      <c r="K238" s="37"/>
      <c r="L238" s="41"/>
      <c r="M238" s="229"/>
      <c r="N238" s="230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137</v>
      </c>
      <c r="AU238" s="14" t="s">
        <v>83</v>
      </c>
    </row>
    <row r="239" s="2" customFormat="1" ht="24.15" customHeight="1">
      <c r="A239" s="35"/>
      <c r="B239" s="36"/>
      <c r="C239" s="213" t="s">
        <v>413</v>
      </c>
      <c r="D239" s="213" t="s">
        <v>130</v>
      </c>
      <c r="E239" s="214" t="s">
        <v>414</v>
      </c>
      <c r="F239" s="215" t="s">
        <v>415</v>
      </c>
      <c r="G239" s="216" t="s">
        <v>172</v>
      </c>
      <c r="H239" s="217">
        <v>10</v>
      </c>
      <c r="I239" s="218"/>
      <c r="J239" s="219">
        <f>ROUND(I239*H239,2)</f>
        <v>0</v>
      </c>
      <c r="K239" s="215" t="s">
        <v>134</v>
      </c>
      <c r="L239" s="41"/>
      <c r="M239" s="220" t="s">
        <v>1</v>
      </c>
      <c r="N239" s="221" t="s">
        <v>40</v>
      </c>
      <c r="O239" s="88"/>
      <c r="P239" s="222">
        <f>O239*H239</f>
        <v>0</v>
      </c>
      <c r="Q239" s="222">
        <v>0</v>
      </c>
      <c r="R239" s="222">
        <f>Q239*H239</f>
        <v>0</v>
      </c>
      <c r="S239" s="222">
        <v>0</v>
      </c>
      <c r="T239" s="223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4" t="s">
        <v>135</v>
      </c>
      <c r="AT239" s="224" t="s">
        <v>130</v>
      </c>
      <c r="AU239" s="224" t="s">
        <v>83</v>
      </c>
      <c r="AY239" s="14" t="s">
        <v>129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4" t="s">
        <v>83</v>
      </c>
      <c r="BK239" s="225">
        <f>ROUND(I239*H239,2)</f>
        <v>0</v>
      </c>
      <c r="BL239" s="14" t="s">
        <v>135</v>
      </c>
      <c r="BM239" s="224" t="s">
        <v>416</v>
      </c>
    </row>
    <row r="240" s="2" customFormat="1">
      <c r="A240" s="35"/>
      <c r="B240" s="36"/>
      <c r="C240" s="37"/>
      <c r="D240" s="226" t="s">
        <v>137</v>
      </c>
      <c r="E240" s="37"/>
      <c r="F240" s="227" t="s">
        <v>417</v>
      </c>
      <c r="G240" s="37"/>
      <c r="H240" s="37"/>
      <c r="I240" s="228"/>
      <c r="J240" s="37"/>
      <c r="K240" s="37"/>
      <c r="L240" s="41"/>
      <c r="M240" s="229"/>
      <c r="N240" s="230"/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137</v>
      </c>
      <c r="AU240" s="14" t="s">
        <v>83</v>
      </c>
    </row>
    <row r="241" s="2" customFormat="1" ht="24.15" customHeight="1">
      <c r="A241" s="35"/>
      <c r="B241" s="36"/>
      <c r="C241" s="213" t="s">
        <v>418</v>
      </c>
      <c r="D241" s="213" t="s">
        <v>130</v>
      </c>
      <c r="E241" s="214" t="s">
        <v>419</v>
      </c>
      <c r="F241" s="215" t="s">
        <v>420</v>
      </c>
      <c r="G241" s="216" t="s">
        <v>172</v>
      </c>
      <c r="H241" s="217">
        <v>15</v>
      </c>
      <c r="I241" s="218"/>
      <c r="J241" s="219">
        <f>ROUND(I241*H241,2)</f>
        <v>0</v>
      </c>
      <c r="K241" s="215" t="s">
        <v>134</v>
      </c>
      <c r="L241" s="41"/>
      <c r="M241" s="220" t="s">
        <v>1</v>
      </c>
      <c r="N241" s="221" t="s">
        <v>40</v>
      </c>
      <c r="O241" s="88"/>
      <c r="P241" s="222">
        <f>O241*H241</f>
        <v>0</v>
      </c>
      <c r="Q241" s="222">
        <v>0</v>
      </c>
      <c r="R241" s="222">
        <f>Q241*H241</f>
        <v>0</v>
      </c>
      <c r="S241" s="222">
        <v>0</v>
      </c>
      <c r="T241" s="223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4" t="s">
        <v>135</v>
      </c>
      <c r="AT241" s="224" t="s">
        <v>130</v>
      </c>
      <c r="AU241" s="224" t="s">
        <v>83</v>
      </c>
      <c r="AY241" s="14" t="s">
        <v>129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4" t="s">
        <v>83</v>
      </c>
      <c r="BK241" s="225">
        <f>ROUND(I241*H241,2)</f>
        <v>0</v>
      </c>
      <c r="BL241" s="14" t="s">
        <v>135</v>
      </c>
      <c r="BM241" s="224" t="s">
        <v>421</v>
      </c>
    </row>
    <row r="242" s="2" customFormat="1">
      <c r="A242" s="35"/>
      <c r="B242" s="36"/>
      <c r="C242" s="37"/>
      <c r="D242" s="226" t="s">
        <v>137</v>
      </c>
      <c r="E242" s="37"/>
      <c r="F242" s="227" t="s">
        <v>422</v>
      </c>
      <c r="G242" s="37"/>
      <c r="H242" s="37"/>
      <c r="I242" s="228"/>
      <c r="J242" s="37"/>
      <c r="K242" s="37"/>
      <c r="L242" s="41"/>
      <c r="M242" s="229"/>
      <c r="N242" s="230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137</v>
      </c>
      <c r="AU242" s="14" t="s">
        <v>83</v>
      </c>
    </row>
    <row r="243" s="2" customFormat="1" ht="24.15" customHeight="1">
      <c r="A243" s="35"/>
      <c r="B243" s="36"/>
      <c r="C243" s="213" t="s">
        <v>423</v>
      </c>
      <c r="D243" s="213" t="s">
        <v>130</v>
      </c>
      <c r="E243" s="214" t="s">
        <v>424</v>
      </c>
      <c r="F243" s="215" t="s">
        <v>425</v>
      </c>
      <c r="G243" s="216" t="s">
        <v>172</v>
      </c>
      <c r="H243" s="217">
        <v>2</v>
      </c>
      <c r="I243" s="218"/>
      <c r="J243" s="219">
        <f>ROUND(I243*H243,2)</f>
        <v>0</v>
      </c>
      <c r="K243" s="215" t="s">
        <v>134</v>
      </c>
      <c r="L243" s="41"/>
      <c r="M243" s="220" t="s">
        <v>1</v>
      </c>
      <c r="N243" s="221" t="s">
        <v>40</v>
      </c>
      <c r="O243" s="88"/>
      <c r="P243" s="222">
        <f>O243*H243</f>
        <v>0</v>
      </c>
      <c r="Q243" s="222">
        <v>0</v>
      </c>
      <c r="R243" s="222">
        <f>Q243*H243</f>
        <v>0</v>
      </c>
      <c r="S243" s="222">
        <v>0</v>
      </c>
      <c r="T243" s="223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4" t="s">
        <v>135</v>
      </c>
      <c r="AT243" s="224" t="s">
        <v>130</v>
      </c>
      <c r="AU243" s="224" t="s">
        <v>83</v>
      </c>
      <c r="AY243" s="14" t="s">
        <v>129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4" t="s">
        <v>83</v>
      </c>
      <c r="BK243" s="225">
        <f>ROUND(I243*H243,2)</f>
        <v>0</v>
      </c>
      <c r="BL243" s="14" t="s">
        <v>135</v>
      </c>
      <c r="BM243" s="224" t="s">
        <v>426</v>
      </c>
    </row>
    <row r="244" s="2" customFormat="1">
      <c r="A244" s="35"/>
      <c r="B244" s="36"/>
      <c r="C244" s="37"/>
      <c r="D244" s="226" t="s">
        <v>137</v>
      </c>
      <c r="E244" s="37"/>
      <c r="F244" s="227" t="s">
        <v>427</v>
      </c>
      <c r="G244" s="37"/>
      <c r="H244" s="37"/>
      <c r="I244" s="228"/>
      <c r="J244" s="37"/>
      <c r="K244" s="37"/>
      <c r="L244" s="41"/>
      <c r="M244" s="229"/>
      <c r="N244" s="230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137</v>
      </c>
      <c r="AU244" s="14" t="s">
        <v>83</v>
      </c>
    </row>
    <row r="245" s="12" customFormat="1" ht="25.92" customHeight="1">
      <c r="A245" s="12"/>
      <c r="B245" s="199"/>
      <c r="C245" s="200"/>
      <c r="D245" s="201" t="s">
        <v>74</v>
      </c>
      <c r="E245" s="202" t="s">
        <v>428</v>
      </c>
      <c r="F245" s="202" t="s">
        <v>429</v>
      </c>
      <c r="G245" s="200"/>
      <c r="H245" s="200"/>
      <c r="I245" s="203"/>
      <c r="J245" s="204">
        <f>BK245</f>
        <v>0</v>
      </c>
      <c r="K245" s="200"/>
      <c r="L245" s="205"/>
      <c r="M245" s="206"/>
      <c r="N245" s="207"/>
      <c r="O245" s="207"/>
      <c r="P245" s="208">
        <f>P246+P249</f>
        <v>0</v>
      </c>
      <c r="Q245" s="207"/>
      <c r="R245" s="208">
        <f>R246+R249</f>
        <v>0</v>
      </c>
      <c r="S245" s="207"/>
      <c r="T245" s="209">
        <f>T246+T249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0" t="s">
        <v>83</v>
      </c>
      <c r="AT245" s="211" t="s">
        <v>74</v>
      </c>
      <c r="AU245" s="211" t="s">
        <v>75</v>
      </c>
      <c r="AY245" s="210" t="s">
        <v>129</v>
      </c>
      <c r="BK245" s="212">
        <f>BK246+BK249</f>
        <v>0</v>
      </c>
    </row>
    <row r="246" s="12" customFormat="1" ht="22.8" customHeight="1">
      <c r="A246" s="12"/>
      <c r="B246" s="199"/>
      <c r="C246" s="200"/>
      <c r="D246" s="201" t="s">
        <v>74</v>
      </c>
      <c r="E246" s="241" t="s">
        <v>430</v>
      </c>
      <c r="F246" s="241" t="s">
        <v>431</v>
      </c>
      <c r="G246" s="200"/>
      <c r="H246" s="200"/>
      <c r="I246" s="203"/>
      <c r="J246" s="242">
        <f>BK246</f>
        <v>0</v>
      </c>
      <c r="K246" s="200"/>
      <c r="L246" s="205"/>
      <c r="M246" s="206"/>
      <c r="N246" s="207"/>
      <c r="O246" s="207"/>
      <c r="P246" s="208">
        <f>SUM(P247:P248)</f>
        <v>0</v>
      </c>
      <c r="Q246" s="207"/>
      <c r="R246" s="208">
        <f>SUM(R247:R248)</f>
        <v>0</v>
      </c>
      <c r="S246" s="207"/>
      <c r="T246" s="209">
        <f>SUM(T247:T248)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0" t="s">
        <v>83</v>
      </c>
      <c r="AT246" s="211" t="s">
        <v>74</v>
      </c>
      <c r="AU246" s="211" t="s">
        <v>83</v>
      </c>
      <c r="AY246" s="210" t="s">
        <v>129</v>
      </c>
      <c r="BK246" s="212">
        <f>SUM(BK247:BK248)</f>
        <v>0</v>
      </c>
    </row>
    <row r="247" s="2" customFormat="1" ht="24.15" customHeight="1">
      <c r="A247" s="35"/>
      <c r="B247" s="36"/>
      <c r="C247" s="213" t="s">
        <v>432</v>
      </c>
      <c r="D247" s="213" t="s">
        <v>130</v>
      </c>
      <c r="E247" s="214" t="s">
        <v>259</v>
      </c>
      <c r="F247" s="215" t="s">
        <v>260</v>
      </c>
      <c r="G247" s="216" t="s">
        <v>261</v>
      </c>
      <c r="H247" s="217">
        <v>5</v>
      </c>
      <c r="I247" s="218"/>
      <c r="J247" s="219">
        <f>ROUND(I247*H247,2)</f>
        <v>0</v>
      </c>
      <c r="K247" s="215" t="s">
        <v>134</v>
      </c>
      <c r="L247" s="41"/>
      <c r="M247" s="220" t="s">
        <v>1</v>
      </c>
      <c r="N247" s="221" t="s">
        <v>40</v>
      </c>
      <c r="O247" s="88"/>
      <c r="P247" s="222">
        <f>O247*H247</f>
        <v>0</v>
      </c>
      <c r="Q247" s="222">
        <v>0</v>
      </c>
      <c r="R247" s="222">
        <f>Q247*H247</f>
        <v>0</v>
      </c>
      <c r="S247" s="222">
        <v>0</v>
      </c>
      <c r="T247" s="223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4" t="s">
        <v>135</v>
      </c>
      <c r="AT247" s="224" t="s">
        <v>130</v>
      </c>
      <c r="AU247" s="224" t="s">
        <v>85</v>
      </c>
      <c r="AY247" s="14" t="s">
        <v>129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4" t="s">
        <v>83</v>
      </c>
      <c r="BK247" s="225">
        <f>ROUND(I247*H247,2)</f>
        <v>0</v>
      </c>
      <c r="BL247" s="14" t="s">
        <v>135</v>
      </c>
      <c r="BM247" s="224" t="s">
        <v>433</v>
      </c>
    </row>
    <row r="248" s="2" customFormat="1">
      <c r="A248" s="35"/>
      <c r="B248" s="36"/>
      <c r="C248" s="37"/>
      <c r="D248" s="226" t="s">
        <v>137</v>
      </c>
      <c r="E248" s="37"/>
      <c r="F248" s="227" t="s">
        <v>263</v>
      </c>
      <c r="G248" s="37"/>
      <c r="H248" s="37"/>
      <c r="I248" s="228"/>
      <c r="J248" s="37"/>
      <c r="K248" s="37"/>
      <c r="L248" s="41"/>
      <c r="M248" s="229"/>
      <c r="N248" s="230"/>
      <c r="O248" s="88"/>
      <c r="P248" s="88"/>
      <c r="Q248" s="88"/>
      <c r="R248" s="88"/>
      <c r="S248" s="88"/>
      <c r="T248" s="89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137</v>
      </c>
      <c r="AU248" s="14" t="s">
        <v>85</v>
      </c>
    </row>
    <row r="249" s="12" customFormat="1" ht="22.8" customHeight="1">
      <c r="A249" s="12"/>
      <c r="B249" s="199"/>
      <c r="C249" s="200"/>
      <c r="D249" s="201" t="s">
        <v>74</v>
      </c>
      <c r="E249" s="241" t="s">
        <v>434</v>
      </c>
      <c r="F249" s="241" t="s">
        <v>435</v>
      </c>
      <c r="G249" s="200"/>
      <c r="H249" s="200"/>
      <c r="I249" s="203"/>
      <c r="J249" s="242">
        <f>BK249</f>
        <v>0</v>
      </c>
      <c r="K249" s="200"/>
      <c r="L249" s="205"/>
      <c r="M249" s="206"/>
      <c r="N249" s="207"/>
      <c r="O249" s="207"/>
      <c r="P249" s="208">
        <f>SUM(P250:P251)</f>
        <v>0</v>
      </c>
      <c r="Q249" s="207"/>
      <c r="R249" s="208">
        <f>SUM(R250:R251)</f>
        <v>0</v>
      </c>
      <c r="S249" s="207"/>
      <c r="T249" s="209">
        <f>SUM(T250:T251)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0" t="s">
        <v>83</v>
      </c>
      <c r="AT249" s="211" t="s">
        <v>74</v>
      </c>
      <c r="AU249" s="211" t="s">
        <v>83</v>
      </c>
      <c r="AY249" s="210" t="s">
        <v>129</v>
      </c>
      <c r="BK249" s="212">
        <f>SUM(BK250:BK251)</f>
        <v>0</v>
      </c>
    </row>
    <row r="250" s="2" customFormat="1" ht="24.15" customHeight="1">
      <c r="A250" s="35"/>
      <c r="B250" s="36"/>
      <c r="C250" s="213" t="s">
        <v>436</v>
      </c>
      <c r="D250" s="213" t="s">
        <v>130</v>
      </c>
      <c r="E250" s="214" t="s">
        <v>437</v>
      </c>
      <c r="F250" s="215" t="s">
        <v>438</v>
      </c>
      <c r="G250" s="216" t="s">
        <v>172</v>
      </c>
      <c r="H250" s="217">
        <v>1</v>
      </c>
      <c r="I250" s="218"/>
      <c r="J250" s="219">
        <f>ROUND(I250*H250,2)</f>
        <v>0</v>
      </c>
      <c r="K250" s="215" t="s">
        <v>134</v>
      </c>
      <c r="L250" s="41"/>
      <c r="M250" s="220" t="s">
        <v>1</v>
      </c>
      <c r="N250" s="221" t="s">
        <v>40</v>
      </c>
      <c r="O250" s="88"/>
      <c r="P250" s="222">
        <f>O250*H250</f>
        <v>0</v>
      </c>
      <c r="Q250" s="222">
        <v>0</v>
      </c>
      <c r="R250" s="222">
        <f>Q250*H250</f>
        <v>0</v>
      </c>
      <c r="S250" s="222">
        <v>0</v>
      </c>
      <c r="T250" s="223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4" t="s">
        <v>135</v>
      </c>
      <c r="AT250" s="224" t="s">
        <v>130</v>
      </c>
      <c r="AU250" s="224" t="s">
        <v>85</v>
      </c>
      <c r="AY250" s="14" t="s">
        <v>129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4" t="s">
        <v>83</v>
      </c>
      <c r="BK250" s="225">
        <f>ROUND(I250*H250,2)</f>
        <v>0</v>
      </c>
      <c r="BL250" s="14" t="s">
        <v>135</v>
      </c>
      <c r="BM250" s="224" t="s">
        <v>439</v>
      </c>
    </row>
    <row r="251" s="2" customFormat="1">
      <c r="A251" s="35"/>
      <c r="B251" s="36"/>
      <c r="C251" s="37"/>
      <c r="D251" s="226" t="s">
        <v>137</v>
      </c>
      <c r="E251" s="37"/>
      <c r="F251" s="227" t="s">
        <v>440</v>
      </c>
      <c r="G251" s="37"/>
      <c r="H251" s="37"/>
      <c r="I251" s="228"/>
      <c r="J251" s="37"/>
      <c r="K251" s="37"/>
      <c r="L251" s="41"/>
      <c r="M251" s="245"/>
      <c r="N251" s="246"/>
      <c r="O251" s="247"/>
      <c r="P251" s="247"/>
      <c r="Q251" s="247"/>
      <c r="R251" s="247"/>
      <c r="S251" s="247"/>
      <c r="T251" s="248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137</v>
      </c>
      <c r="AU251" s="14" t="s">
        <v>85</v>
      </c>
    </row>
    <row r="252" s="2" customFormat="1" ht="6.96" customHeight="1">
      <c r="A252" s="35"/>
      <c r="B252" s="63"/>
      <c r="C252" s="64"/>
      <c r="D252" s="64"/>
      <c r="E252" s="64"/>
      <c r="F252" s="64"/>
      <c r="G252" s="64"/>
      <c r="H252" s="64"/>
      <c r="I252" s="64"/>
      <c r="J252" s="64"/>
      <c r="K252" s="64"/>
      <c r="L252" s="41"/>
      <c r="M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</row>
  </sheetData>
  <sheetProtection sheet="1" autoFilter="0" formatColumns="0" formatRows="0" objects="1" scenarios="1" spinCount="100000" saltValue="GHmzVZFwD/g3JT5/6R8IAagkPQWUyXvbXxzp8MxaocdwAULzB1bJElw01j/KLzd2WxN3v7O+EuUsidRusehxeQ==" hashValue="pkgV7LJhiUD0aeWunzTxOAL3Sntbf2Y9uNoKYljGGqa8xykJW0XLtgvrBEvG99Of4eFhH213bWablvakD2JnQA==" algorithmName="SHA-512" password="CA0A"/>
  <autoFilter ref="C132:K251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hyperlinks>
    <hyperlink ref="F136" r:id="rId1" display="https://podminky.urs.cz/item/CS_URS_2025_01/741910411"/>
    <hyperlink ref="F142" r:id="rId2" display="https://podminky.urs.cz/item/CS_URS_2025_01/741110002"/>
    <hyperlink ref="F146" r:id="rId3" display="https://podminky.urs.cz/item/CS_URS_2025_01/741112021"/>
    <hyperlink ref="F149" r:id="rId4" display="https://podminky.urs.cz/item/CS_URS_2025_01/741231014"/>
    <hyperlink ref="F152" r:id="rId5" display="https://podminky.urs.cz/item/CS_URS_2025_01/741420024"/>
    <hyperlink ref="F156" r:id="rId6" display="https://podminky.urs.cz/item/CS_URS_2024_01/741120301"/>
    <hyperlink ref="F159" r:id="rId7" display="https://podminky.urs.cz/item/CS_URS_2024_01/741120303"/>
    <hyperlink ref="F162" r:id="rId8" display="https://podminky.urs.cz/item/CS_URS_2025_01/741122611"/>
    <hyperlink ref="F165" r:id="rId9" display="https://podminky.urs.cz/item/CS_URS_2025_01/741122611"/>
    <hyperlink ref="F168" r:id="rId10" display="https://podminky.urs.cz/item/CS_URS_2025_01/741124731"/>
    <hyperlink ref="F171" r:id="rId11" display="https://podminky.urs.cz/item/CS_URS_2025_01/741124731"/>
    <hyperlink ref="F175" r:id="rId12" display="https://podminky.urs.cz/item/CS_URS_2025_01/741313082"/>
    <hyperlink ref="F180" r:id="rId13" display="https://podminky.urs.cz/item/CS_URS_2025_01/HZS3232"/>
    <hyperlink ref="F185" r:id="rId14" display="https://podminky.urs.cz/item/CS_URS_2025_01/HZS3232"/>
    <hyperlink ref="F190" r:id="rId15" display="https://podminky.urs.cz/item/CS_URS_2025_01/HZS3232"/>
    <hyperlink ref="F195" r:id="rId16" display="https://podminky.urs.cz/item/CS_URS_2025_01/HZS3232"/>
    <hyperlink ref="F200" r:id="rId17" display="https://podminky.urs.cz/item/CS_URS_2024_01/741311071"/>
    <hyperlink ref="F205" r:id="rId18" display="https://podminky.urs.cz/item/CS_URS_2024_01/741311071"/>
    <hyperlink ref="F210" r:id="rId19" display="https://podminky.urs.cz/item/CS_URS_2025_01/741376013"/>
    <hyperlink ref="F215" r:id="rId20" display="https://podminky.urs.cz/item/CS_URS_2025_01/HZS3232"/>
    <hyperlink ref="F218" r:id="rId21" display="https://podminky.urs.cz/item/CS_URS_2024_01/741210124"/>
    <hyperlink ref="F220" r:id="rId22" display="https://podminky.urs.cz/item/CS_URS_2025_01/HZS3232"/>
    <hyperlink ref="F238" r:id="rId23" display="https://podminky.urs.cz/item/CS_URS_2024_01/741130001"/>
    <hyperlink ref="F240" r:id="rId24" display="https://podminky.urs.cz/item/CS_URS_2025_01/741130003"/>
    <hyperlink ref="F242" r:id="rId25" display="https://podminky.urs.cz/item/CS_URS_2025_01/741130004"/>
    <hyperlink ref="F244" r:id="rId26" display="https://podminky.urs.cz/item/CS_URS_2025_01/741130007"/>
    <hyperlink ref="F248" r:id="rId27" display="https://podminky.urs.cz/item/CS_URS_2025_01/HZS3232"/>
    <hyperlink ref="F251" r:id="rId28" display="https://podminky.urs.cz/item/CS_URS_2025_01/741810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s="1" customFormat="1" ht="24.96" customHeight="1">
      <c r="B4" s="17"/>
      <c r="D4" s="135" t="s">
        <v>89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Stavební úpravy budovy 17.listopadu 630/6, Šumperk - -VÝMĚNA KOTLŮ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441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10. 6. 2025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ROUND((SUM(BE119:BE127)),  2)</f>
        <v>0</v>
      </c>
      <c r="G33" s="35"/>
      <c r="H33" s="35"/>
      <c r="I33" s="152">
        <v>0.20999999999999999</v>
      </c>
      <c r="J33" s="151">
        <f>ROUND(((SUM(BE119:BE127))*I33),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ROUND((SUM(BF119:BF127)),  2)</f>
        <v>0</v>
      </c>
      <c r="G34" s="35"/>
      <c r="H34" s="35"/>
      <c r="I34" s="152">
        <v>0.12</v>
      </c>
      <c r="J34" s="151">
        <f>ROUND(((SUM(BF119:BF127))*I34),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ROUND((SUM(BG119:BG127)),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ROUND((SUM(BH119:BH127)),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ROUND((SUM(BI119:BI127)),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Stavební úpravy budovy 17.listopadu 630/6, Šumperk - -VÝMĚNA KOTLŮ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02 - VRN - Vedlejší rozpočtové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Šumperk</v>
      </c>
      <c r="G89" s="37"/>
      <c r="H89" s="37"/>
      <c r="I89" s="29" t="s">
        <v>22</v>
      </c>
      <c r="J89" s="76" t="str">
        <f>IF(J12="","",J12)</f>
        <v>10. 6. 2025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>Ing. Pavel Matura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93</v>
      </c>
      <c r="D94" s="173"/>
      <c r="E94" s="173"/>
      <c r="F94" s="173"/>
      <c r="G94" s="173"/>
      <c r="H94" s="173"/>
      <c r="I94" s="173"/>
      <c r="J94" s="174" t="s">
        <v>94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95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96</v>
      </c>
    </row>
    <row r="97" s="9" customFormat="1" ht="24.96" customHeight="1">
      <c r="A97" s="9"/>
      <c r="B97" s="176"/>
      <c r="C97" s="177"/>
      <c r="D97" s="178" t="s">
        <v>442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6"/>
      <c r="C98" s="177"/>
      <c r="D98" s="178" t="s">
        <v>443</v>
      </c>
      <c r="E98" s="179"/>
      <c r="F98" s="179"/>
      <c r="G98" s="179"/>
      <c r="H98" s="179"/>
      <c r="I98" s="179"/>
      <c r="J98" s="180">
        <f>J123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6"/>
      <c r="C99" s="177"/>
      <c r="D99" s="178" t="s">
        <v>444</v>
      </c>
      <c r="E99" s="179"/>
      <c r="F99" s="179"/>
      <c r="G99" s="179"/>
      <c r="H99" s="179"/>
      <c r="I99" s="179"/>
      <c r="J99" s="180">
        <f>J125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114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6.25" customHeight="1">
      <c r="A109" s="35"/>
      <c r="B109" s="36"/>
      <c r="C109" s="37"/>
      <c r="D109" s="37"/>
      <c r="E109" s="171" t="str">
        <f>E7</f>
        <v>Stavební úpravy budovy 17.listopadu 630/6, Šumperk - -VÝMĚNA KOTLŮ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90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02 - VRN - Vedlejší rozpočtové náklady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>Šumperk</v>
      </c>
      <c r="G113" s="37"/>
      <c r="H113" s="37"/>
      <c r="I113" s="29" t="s">
        <v>22</v>
      </c>
      <c r="J113" s="76" t="str">
        <f>IF(J12="","",J12)</f>
        <v>10. 6. 2025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 xml:space="preserve"> </v>
      </c>
      <c r="G115" s="37"/>
      <c r="H115" s="37"/>
      <c r="I115" s="29" t="s">
        <v>30</v>
      </c>
      <c r="J115" s="33" t="str">
        <f>E21</f>
        <v>Ing. Pavel Matura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28</v>
      </c>
      <c r="D116" s="37"/>
      <c r="E116" s="37"/>
      <c r="F116" s="24" t="str">
        <f>IF(E18="","",E18)</f>
        <v>Vyplň údaj</v>
      </c>
      <c r="G116" s="37"/>
      <c r="H116" s="37"/>
      <c r="I116" s="29" t="s">
        <v>33</v>
      </c>
      <c r="J116" s="33" t="str">
        <f>E24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115</v>
      </c>
      <c r="D118" s="191" t="s">
        <v>60</v>
      </c>
      <c r="E118" s="191" t="s">
        <v>56</v>
      </c>
      <c r="F118" s="191" t="s">
        <v>57</v>
      </c>
      <c r="G118" s="191" t="s">
        <v>116</v>
      </c>
      <c r="H118" s="191" t="s">
        <v>117</v>
      </c>
      <c r="I118" s="191" t="s">
        <v>118</v>
      </c>
      <c r="J118" s="191" t="s">
        <v>94</v>
      </c>
      <c r="K118" s="192" t="s">
        <v>119</v>
      </c>
      <c r="L118" s="193"/>
      <c r="M118" s="97" t="s">
        <v>1</v>
      </c>
      <c r="N118" s="98" t="s">
        <v>39</v>
      </c>
      <c r="O118" s="98" t="s">
        <v>120</v>
      </c>
      <c r="P118" s="98" t="s">
        <v>121</v>
      </c>
      <c r="Q118" s="98" t="s">
        <v>122</v>
      </c>
      <c r="R118" s="98" t="s">
        <v>123</v>
      </c>
      <c r="S118" s="98" t="s">
        <v>124</v>
      </c>
      <c r="T118" s="99" t="s">
        <v>125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126</v>
      </c>
      <c r="D119" s="37"/>
      <c r="E119" s="37"/>
      <c r="F119" s="37"/>
      <c r="G119" s="37"/>
      <c r="H119" s="37"/>
      <c r="I119" s="37"/>
      <c r="J119" s="194">
        <f>BK119</f>
        <v>0</v>
      </c>
      <c r="K119" s="37"/>
      <c r="L119" s="41"/>
      <c r="M119" s="100"/>
      <c r="N119" s="195"/>
      <c r="O119" s="101"/>
      <c r="P119" s="196">
        <f>P120+P123+P125</f>
        <v>0</v>
      </c>
      <c r="Q119" s="101"/>
      <c r="R119" s="196">
        <f>R120+R123+R125</f>
        <v>0</v>
      </c>
      <c r="S119" s="101"/>
      <c r="T119" s="197">
        <f>T120+T123+T125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74</v>
      </c>
      <c r="AU119" s="14" t="s">
        <v>96</v>
      </c>
      <c r="BK119" s="198">
        <f>BK120+BK123+BK125</f>
        <v>0</v>
      </c>
    </row>
    <row r="120" s="12" customFormat="1" ht="25.92" customHeight="1">
      <c r="A120" s="12"/>
      <c r="B120" s="199"/>
      <c r="C120" s="200"/>
      <c r="D120" s="201" t="s">
        <v>74</v>
      </c>
      <c r="E120" s="202" t="s">
        <v>127</v>
      </c>
      <c r="F120" s="202" t="s">
        <v>445</v>
      </c>
      <c r="G120" s="200"/>
      <c r="H120" s="200"/>
      <c r="I120" s="203"/>
      <c r="J120" s="204">
        <f>BK120</f>
        <v>0</v>
      </c>
      <c r="K120" s="200"/>
      <c r="L120" s="205"/>
      <c r="M120" s="206"/>
      <c r="N120" s="207"/>
      <c r="O120" s="207"/>
      <c r="P120" s="208">
        <f>SUM(P121:P122)</f>
        <v>0</v>
      </c>
      <c r="Q120" s="207"/>
      <c r="R120" s="208">
        <f>SUM(R121:R122)</f>
        <v>0</v>
      </c>
      <c r="S120" s="207"/>
      <c r="T120" s="209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83</v>
      </c>
      <c r="AT120" s="211" t="s">
        <v>74</v>
      </c>
      <c r="AU120" s="211" t="s">
        <v>75</v>
      </c>
      <c r="AY120" s="210" t="s">
        <v>129</v>
      </c>
      <c r="BK120" s="212">
        <f>SUM(BK121:BK122)</f>
        <v>0</v>
      </c>
    </row>
    <row r="121" s="2" customFormat="1" ht="16.5" customHeight="1">
      <c r="A121" s="35"/>
      <c r="B121" s="36"/>
      <c r="C121" s="213" t="s">
        <v>83</v>
      </c>
      <c r="D121" s="213" t="s">
        <v>130</v>
      </c>
      <c r="E121" s="214" t="s">
        <v>446</v>
      </c>
      <c r="F121" s="215" t="s">
        <v>447</v>
      </c>
      <c r="G121" s="216" t="s">
        <v>261</v>
      </c>
      <c r="H121" s="217">
        <v>2</v>
      </c>
      <c r="I121" s="218"/>
      <c r="J121" s="219">
        <f>ROUND(I121*H121,2)</f>
        <v>0</v>
      </c>
      <c r="K121" s="215" t="s">
        <v>201</v>
      </c>
      <c r="L121" s="41"/>
      <c r="M121" s="220" t="s">
        <v>1</v>
      </c>
      <c r="N121" s="221" t="s">
        <v>40</v>
      </c>
      <c r="O121" s="88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4" t="s">
        <v>448</v>
      </c>
      <c r="AT121" s="224" t="s">
        <v>130</v>
      </c>
      <c r="AU121" s="224" t="s">
        <v>83</v>
      </c>
      <c r="AY121" s="14" t="s">
        <v>129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4" t="s">
        <v>83</v>
      </c>
      <c r="BK121" s="225">
        <f>ROUND(I121*H121,2)</f>
        <v>0</v>
      </c>
      <c r="BL121" s="14" t="s">
        <v>448</v>
      </c>
      <c r="BM121" s="224" t="s">
        <v>449</v>
      </c>
    </row>
    <row r="122" s="2" customFormat="1">
      <c r="A122" s="35"/>
      <c r="B122" s="36"/>
      <c r="C122" s="37"/>
      <c r="D122" s="226" t="s">
        <v>137</v>
      </c>
      <c r="E122" s="37"/>
      <c r="F122" s="227" t="s">
        <v>450</v>
      </c>
      <c r="G122" s="37"/>
      <c r="H122" s="37"/>
      <c r="I122" s="228"/>
      <c r="J122" s="37"/>
      <c r="K122" s="37"/>
      <c r="L122" s="41"/>
      <c r="M122" s="229"/>
      <c r="N122" s="230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137</v>
      </c>
      <c r="AU122" s="14" t="s">
        <v>83</v>
      </c>
    </row>
    <row r="123" s="12" customFormat="1" ht="25.92" customHeight="1">
      <c r="A123" s="12"/>
      <c r="B123" s="199"/>
      <c r="C123" s="200"/>
      <c r="D123" s="201" t="s">
        <v>74</v>
      </c>
      <c r="E123" s="202" t="s">
        <v>74</v>
      </c>
      <c r="F123" s="202" t="s">
        <v>451</v>
      </c>
      <c r="G123" s="200"/>
      <c r="H123" s="200"/>
      <c r="I123" s="203"/>
      <c r="J123" s="204">
        <f>BK123</f>
        <v>0</v>
      </c>
      <c r="K123" s="200"/>
      <c r="L123" s="205"/>
      <c r="M123" s="206"/>
      <c r="N123" s="207"/>
      <c r="O123" s="207"/>
      <c r="P123" s="208">
        <f>P124</f>
        <v>0</v>
      </c>
      <c r="Q123" s="207"/>
      <c r="R123" s="208">
        <f>R124</f>
        <v>0</v>
      </c>
      <c r="S123" s="207"/>
      <c r="T123" s="20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83</v>
      </c>
      <c r="AT123" s="211" t="s">
        <v>74</v>
      </c>
      <c r="AU123" s="211" t="s">
        <v>75</v>
      </c>
      <c r="AY123" s="210" t="s">
        <v>129</v>
      </c>
      <c r="BK123" s="212">
        <f>BK124</f>
        <v>0</v>
      </c>
    </row>
    <row r="124" s="2" customFormat="1" ht="44.25" customHeight="1">
      <c r="A124" s="35"/>
      <c r="B124" s="36"/>
      <c r="C124" s="231" t="s">
        <v>135</v>
      </c>
      <c r="D124" s="231" t="s">
        <v>139</v>
      </c>
      <c r="E124" s="232" t="s">
        <v>452</v>
      </c>
      <c r="F124" s="233" t="s">
        <v>453</v>
      </c>
      <c r="G124" s="234" t="s">
        <v>297</v>
      </c>
      <c r="H124" s="235">
        <v>1</v>
      </c>
      <c r="I124" s="236"/>
      <c r="J124" s="237">
        <f>ROUND(I124*H124,2)</f>
        <v>0</v>
      </c>
      <c r="K124" s="233" t="s">
        <v>1</v>
      </c>
      <c r="L124" s="238"/>
      <c r="M124" s="239" t="s">
        <v>1</v>
      </c>
      <c r="N124" s="240" t="s">
        <v>40</v>
      </c>
      <c r="O124" s="88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4" t="s">
        <v>143</v>
      </c>
      <c r="AT124" s="224" t="s">
        <v>139</v>
      </c>
      <c r="AU124" s="224" t="s">
        <v>83</v>
      </c>
      <c r="AY124" s="14" t="s">
        <v>129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4" t="s">
        <v>83</v>
      </c>
      <c r="BK124" s="225">
        <f>ROUND(I124*H124,2)</f>
        <v>0</v>
      </c>
      <c r="BL124" s="14" t="s">
        <v>135</v>
      </c>
      <c r="BM124" s="224" t="s">
        <v>454</v>
      </c>
    </row>
    <row r="125" s="12" customFormat="1" ht="25.92" customHeight="1">
      <c r="A125" s="12"/>
      <c r="B125" s="199"/>
      <c r="C125" s="200"/>
      <c r="D125" s="201" t="s">
        <v>74</v>
      </c>
      <c r="E125" s="202" t="s">
        <v>455</v>
      </c>
      <c r="F125" s="202" t="s">
        <v>456</v>
      </c>
      <c r="G125" s="200"/>
      <c r="H125" s="200"/>
      <c r="I125" s="203"/>
      <c r="J125" s="204">
        <f>BK125</f>
        <v>0</v>
      </c>
      <c r="K125" s="200"/>
      <c r="L125" s="205"/>
      <c r="M125" s="206"/>
      <c r="N125" s="207"/>
      <c r="O125" s="207"/>
      <c r="P125" s="208">
        <f>SUM(P126:P127)</f>
        <v>0</v>
      </c>
      <c r="Q125" s="207"/>
      <c r="R125" s="208">
        <f>SUM(R126:R127)</f>
        <v>0</v>
      </c>
      <c r="S125" s="207"/>
      <c r="T125" s="209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83</v>
      </c>
      <c r="AT125" s="211" t="s">
        <v>74</v>
      </c>
      <c r="AU125" s="211" t="s">
        <v>75</v>
      </c>
      <c r="AY125" s="210" t="s">
        <v>129</v>
      </c>
      <c r="BK125" s="212">
        <f>SUM(BK126:BK127)</f>
        <v>0</v>
      </c>
    </row>
    <row r="126" s="2" customFormat="1" ht="16.5" customHeight="1">
      <c r="A126" s="35"/>
      <c r="B126" s="36"/>
      <c r="C126" s="213" t="s">
        <v>153</v>
      </c>
      <c r="D126" s="213" t="s">
        <v>130</v>
      </c>
      <c r="E126" s="214" t="s">
        <v>457</v>
      </c>
      <c r="F126" s="215" t="s">
        <v>458</v>
      </c>
      <c r="G126" s="216" t="s">
        <v>297</v>
      </c>
      <c r="H126" s="217">
        <v>1</v>
      </c>
      <c r="I126" s="218"/>
      <c r="J126" s="219">
        <f>ROUND(I126*H126,2)</f>
        <v>0</v>
      </c>
      <c r="K126" s="215" t="s">
        <v>201</v>
      </c>
      <c r="L126" s="41"/>
      <c r="M126" s="220" t="s">
        <v>1</v>
      </c>
      <c r="N126" s="221" t="s">
        <v>40</v>
      </c>
      <c r="O126" s="88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4" t="s">
        <v>448</v>
      </c>
      <c r="AT126" s="224" t="s">
        <v>130</v>
      </c>
      <c r="AU126" s="224" t="s">
        <v>83</v>
      </c>
      <c r="AY126" s="14" t="s">
        <v>129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4" t="s">
        <v>83</v>
      </c>
      <c r="BK126" s="225">
        <f>ROUND(I126*H126,2)</f>
        <v>0</v>
      </c>
      <c r="BL126" s="14" t="s">
        <v>448</v>
      </c>
      <c r="BM126" s="224" t="s">
        <v>459</v>
      </c>
    </row>
    <row r="127" s="2" customFormat="1">
      <c r="A127" s="35"/>
      <c r="B127" s="36"/>
      <c r="C127" s="37"/>
      <c r="D127" s="226" t="s">
        <v>137</v>
      </c>
      <c r="E127" s="37"/>
      <c r="F127" s="227" t="s">
        <v>460</v>
      </c>
      <c r="G127" s="37"/>
      <c r="H127" s="37"/>
      <c r="I127" s="228"/>
      <c r="J127" s="37"/>
      <c r="K127" s="37"/>
      <c r="L127" s="41"/>
      <c r="M127" s="245"/>
      <c r="N127" s="246"/>
      <c r="O127" s="247"/>
      <c r="P127" s="247"/>
      <c r="Q127" s="247"/>
      <c r="R127" s="247"/>
      <c r="S127" s="247"/>
      <c r="T127" s="248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137</v>
      </c>
      <c r="AU127" s="14" t="s">
        <v>83</v>
      </c>
    </row>
    <row r="128" s="2" customFormat="1" ht="6.96" customHeight="1">
      <c r="A128" s="35"/>
      <c r="B128" s="63"/>
      <c r="C128" s="64"/>
      <c r="D128" s="64"/>
      <c r="E128" s="64"/>
      <c r="F128" s="64"/>
      <c r="G128" s="64"/>
      <c r="H128" s="64"/>
      <c r="I128" s="64"/>
      <c r="J128" s="64"/>
      <c r="K128" s="64"/>
      <c r="L128" s="41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sheet="1" autoFilter="0" formatColumns="0" formatRows="0" objects="1" scenarios="1" spinCount="100000" saltValue="38glY7WnTEedwXD8aXbdxi4viU5wZhAHdARGWUqwagHbn5UNRJkU5g2Oa1qVyhXPrzGsG2FVsUXg422NY+u4cA==" hashValue="dGjek7U+BZvByJGgfjqbfijx/0ZTOjVSQaCty6C1TAX2LzVWn6QAGdwypHv9wrbqo/M3HycDhWMyzKZ7rQZ9Bg==" algorithmName="SHA-512" password="CA0A"/>
  <autoFilter ref="C118:K12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22" r:id="rId1" display="https://podminky.urs.cz/item/CS_URS_2024_01/013254000"/>
    <hyperlink ref="F127" r:id="rId2" display="https://podminky.urs.cz/item/CS_URS_2024_01/081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PRECISION-T3600\Pavel</dc:creator>
  <cp:lastModifiedBy>PRECISION-T3600\Pavel</cp:lastModifiedBy>
  <dcterms:created xsi:type="dcterms:W3CDTF">2025-06-10T10:16:47Z</dcterms:created>
  <dcterms:modified xsi:type="dcterms:W3CDTF">2025-06-10T10:16:52Z</dcterms:modified>
</cp:coreProperties>
</file>